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Bloomberg\Dropbox (WPIC)\WPIC Internal\investment research\presentations\PlatinumQuarterly2020Q1\For Website Update\PQ Q1 2020 - V2\"/>
    </mc:Choice>
  </mc:AlternateContent>
  <xr:revisionPtr revIDLastSave="0" documentId="13_ncr:1_{461F4A7E-4327-460A-9F7D-26AEB6E935C9}" xr6:coauthVersionLast="45" xr6:coauthVersionMax="45" xr10:uidLastSave="{00000000-0000-0000-0000-000000000000}"/>
  <bookViews>
    <workbookView xWindow="-108" yWindow="-108" windowWidth="23256" windowHeight="12576" tabRatio="736" firstSheet="3" activeTab="3" xr2:uid="{00000000-000D-0000-FFFF-FFFF00000000}"/>
  </bookViews>
  <sheets>
    <sheet name="Q3'19" sheetId="24" state="hidden" r:id="rId1"/>
    <sheet name="Table 1 (Q3'19)" sheetId="26" state="hidden" r:id="rId2"/>
    <sheet name="Table 2 (Q3'19)" sheetId="27" state="hidden" r:id="rId3"/>
    <sheet name="Table 1 - 4 (Q1'20" sheetId="19" r:id="rId4"/>
    <sheet name="Table 5 (Q1'20)" sheetId="22" r:id="rId5"/>
    <sheet name="Copyright and Disclaimer" sheetId="45" r:id="rId6"/>
  </sheets>
  <definedNames>
    <definedName name="_xlnm.Print_Area" localSheetId="3">'Table 1 - 4 (Q1''20'!$B$2:$AL$44</definedName>
    <definedName name="_xlnm.Print_Area" localSheetId="4">'Table 5 (Q1''20)'!$X$3:$AU$52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27" l="1"/>
  <c r="C44" i="27"/>
  <c r="AT51" i="27"/>
  <c r="AS51" i="27"/>
  <c r="AT50" i="27"/>
  <c r="AS50" i="27"/>
  <c r="AT45" i="27"/>
  <c r="AS45" i="27"/>
  <c r="AP39" i="27"/>
  <c r="AT39" i="27"/>
  <c r="AS39" i="27"/>
  <c r="AT33" i="27"/>
  <c r="AS33" i="27"/>
  <c r="AT27" i="27"/>
  <c r="AS27" i="27"/>
  <c r="AT21" i="27"/>
  <c r="AS21" i="27"/>
  <c r="AS7" i="27"/>
  <c r="AT14" i="27"/>
  <c r="AS14" i="27"/>
  <c r="AT8" i="27"/>
  <c r="AT9" i="27"/>
  <c r="AT10" i="27"/>
  <c r="AT11" i="27"/>
  <c r="AT12" i="27"/>
  <c r="AT7" i="27"/>
  <c r="AS8" i="27"/>
  <c r="AS9" i="27"/>
  <c r="AS10" i="27"/>
  <c r="AS11" i="27"/>
  <c r="AS12" i="27"/>
  <c r="AH44" i="27"/>
  <c r="AH38" i="27"/>
  <c r="AH32" i="27"/>
  <c r="AH26" i="27"/>
  <c r="AH20" i="27"/>
  <c r="AH13" i="27"/>
  <c r="AH6" i="27"/>
  <c r="L51" i="27"/>
  <c r="K51" i="27"/>
  <c r="L50" i="27"/>
  <c r="K50" i="27"/>
  <c r="L49" i="27"/>
  <c r="K49" i="27"/>
  <c r="L48" i="27"/>
  <c r="K48" i="27"/>
  <c r="L47" i="27"/>
  <c r="K47" i="27"/>
  <c r="L46" i="27"/>
  <c r="K46" i="27"/>
  <c r="L45" i="27"/>
  <c r="K45" i="27"/>
  <c r="L43" i="27"/>
  <c r="K43" i="27"/>
  <c r="L42" i="27"/>
  <c r="K42" i="27"/>
  <c r="L41" i="27"/>
  <c r="K41" i="27"/>
  <c r="L40" i="27"/>
  <c r="K40" i="27"/>
  <c r="L39" i="27"/>
  <c r="K39" i="27"/>
  <c r="L37" i="27"/>
  <c r="K37" i="27"/>
  <c r="L36" i="27"/>
  <c r="K36" i="27"/>
  <c r="L35" i="27"/>
  <c r="K35" i="27"/>
  <c r="L34" i="27"/>
  <c r="K34" i="27"/>
  <c r="L33" i="27"/>
  <c r="K33" i="27"/>
  <c r="L31" i="27"/>
  <c r="K31" i="27"/>
  <c r="L30" i="27"/>
  <c r="K30" i="27"/>
  <c r="L29" i="27"/>
  <c r="K29" i="27"/>
  <c r="L28" i="27"/>
  <c r="K28" i="27"/>
  <c r="L27" i="27"/>
  <c r="K27" i="27"/>
  <c r="L25" i="27"/>
  <c r="K25" i="27"/>
  <c r="L24" i="27"/>
  <c r="K24" i="27"/>
  <c r="L23" i="27"/>
  <c r="K23" i="27"/>
  <c r="L22" i="27"/>
  <c r="K22" i="27"/>
  <c r="L21" i="27"/>
  <c r="K21" i="27"/>
  <c r="L19" i="27"/>
  <c r="K19" i="27"/>
  <c r="L18" i="27"/>
  <c r="K18" i="27"/>
  <c r="L17" i="27"/>
  <c r="K17" i="27"/>
  <c r="L16" i="27"/>
  <c r="K16" i="27"/>
  <c r="L15" i="27"/>
  <c r="K15" i="27"/>
  <c r="L14" i="27"/>
  <c r="K14" i="27"/>
  <c r="L12" i="27"/>
  <c r="K12" i="27"/>
  <c r="L11" i="27"/>
  <c r="K11" i="27"/>
  <c r="L10" i="27"/>
  <c r="K10" i="27"/>
  <c r="L9" i="27"/>
  <c r="K9" i="27"/>
  <c r="L8" i="27"/>
  <c r="K8" i="27"/>
  <c r="L7" i="27"/>
  <c r="K7" i="27"/>
  <c r="G44" i="27"/>
  <c r="H44" i="27"/>
  <c r="J44" i="27"/>
  <c r="L44" i="27" s="1"/>
  <c r="I44" i="27"/>
  <c r="K44" i="27" s="1"/>
  <c r="J38" i="27"/>
  <c r="J32" i="27"/>
  <c r="J26" i="27"/>
  <c r="J20" i="27"/>
  <c r="J13" i="27"/>
  <c r="J6" i="27"/>
  <c r="C6" i="27"/>
  <c r="AN35" i="26"/>
  <c r="AO35" i="26"/>
  <c r="AP35" i="26"/>
  <c r="AQ35" i="26"/>
  <c r="AR35" i="26"/>
  <c r="AS35" i="26"/>
  <c r="AT35" i="26"/>
  <c r="AU35" i="26"/>
  <c r="AV35" i="26"/>
  <c r="AW35" i="26"/>
  <c r="AM35" i="26"/>
  <c r="AN27" i="26"/>
  <c r="AO27" i="26"/>
  <c r="AP27" i="26"/>
  <c r="AQ27" i="26"/>
  <c r="AR27" i="26"/>
  <c r="AS27" i="26"/>
  <c r="AT27" i="26"/>
  <c r="AU27" i="26"/>
  <c r="AV27" i="26"/>
  <c r="AW27" i="26"/>
  <c r="AM27" i="26"/>
  <c r="AW25" i="26"/>
  <c r="AY25" i="26" s="1"/>
  <c r="AV25" i="26"/>
  <c r="AU25" i="26"/>
  <c r="AT25" i="26"/>
  <c r="AT40" i="26" s="1"/>
  <c r="AS25" i="26"/>
  <c r="AR25" i="26"/>
  <c r="AQ25" i="26"/>
  <c r="AP25" i="26"/>
  <c r="AO25" i="26"/>
  <c r="AN25" i="26"/>
  <c r="AM25" i="26"/>
  <c r="AW21" i="26"/>
  <c r="AW40" i="26" s="1"/>
  <c r="AN21" i="26"/>
  <c r="AO21" i="26"/>
  <c r="AO40" i="26" s="1"/>
  <c r="AP21" i="26"/>
  <c r="AP40" i="26" s="1"/>
  <c r="AQ21" i="26"/>
  <c r="AQ40" i="26" s="1"/>
  <c r="AR21" i="26"/>
  <c r="AS21" i="26"/>
  <c r="AT21" i="26"/>
  <c r="AU21" i="26"/>
  <c r="AU40" i="26" s="1"/>
  <c r="AV21" i="26"/>
  <c r="AV40" i="26" s="1"/>
  <c r="AN13" i="26"/>
  <c r="AO13" i="26"/>
  <c r="AP13" i="26"/>
  <c r="AQ13" i="26"/>
  <c r="AR13" i="26"/>
  <c r="AS13" i="26"/>
  <c r="AT13" i="26"/>
  <c r="AU13" i="26"/>
  <c r="AV13" i="26"/>
  <c r="AW13" i="26"/>
  <c r="AM13" i="26"/>
  <c r="AO4" i="26"/>
  <c r="AP4" i="26"/>
  <c r="AQ4" i="26"/>
  <c r="AR4" i="26"/>
  <c r="AS4" i="26"/>
  <c r="AT4" i="26"/>
  <c r="AU4" i="26"/>
  <c r="AV4" i="26"/>
  <c r="AW4" i="26"/>
  <c r="AM4" i="26"/>
  <c r="AN4" i="26"/>
  <c r="AK38" i="26"/>
  <c r="AJ38" i="26"/>
  <c r="AK37" i="26"/>
  <c r="AJ37" i="26"/>
  <c r="AK36" i="26"/>
  <c r="AJ36" i="26"/>
  <c r="AK33" i="26"/>
  <c r="AJ33" i="26"/>
  <c r="AK32" i="26"/>
  <c r="AJ32" i="26"/>
  <c r="AK31" i="26"/>
  <c r="AJ31" i="26"/>
  <c r="AK30" i="26"/>
  <c r="AJ30" i="26"/>
  <c r="AK29" i="26"/>
  <c r="AJ29" i="26"/>
  <c r="AK28" i="26"/>
  <c r="AJ28" i="26"/>
  <c r="AK25" i="26"/>
  <c r="AJ25" i="26"/>
  <c r="AK23" i="26"/>
  <c r="AJ23" i="26"/>
  <c r="AK22" i="26"/>
  <c r="AJ22" i="26"/>
  <c r="AK21" i="26"/>
  <c r="AJ21" i="26"/>
  <c r="AK16" i="26"/>
  <c r="AJ16" i="26"/>
  <c r="AK15" i="26"/>
  <c r="AJ15" i="26"/>
  <c r="AK14" i="26"/>
  <c r="AJ14" i="26"/>
  <c r="AK10" i="26"/>
  <c r="AJ10" i="26"/>
  <c r="AK9" i="26"/>
  <c r="AJ9" i="26"/>
  <c r="AK8" i="26"/>
  <c r="AJ8" i="26"/>
  <c r="AK7" i="26"/>
  <c r="AJ7" i="26"/>
  <c r="AK6" i="26"/>
  <c r="AJ6" i="26"/>
  <c r="AK5" i="26"/>
  <c r="AJ5" i="26"/>
  <c r="AI35" i="26"/>
  <c r="AI27" i="26"/>
  <c r="AI13" i="26"/>
  <c r="AI18" i="26" s="1"/>
  <c r="AI11" i="26"/>
  <c r="AI4" i="26"/>
  <c r="M10" i="26"/>
  <c r="L10" i="26"/>
  <c r="M35" i="26"/>
  <c r="M33" i="26"/>
  <c r="L33" i="26"/>
  <c r="M32" i="26"/>
  <c r="L32" i="26"/>
  <c r="M31" i="26"/>
  <c r="L31" i="26"/>
  <c r="M30" i="26"/>
  <c r="L30" i="26"/>
  <c r="M29" i="26"/>
  <c r="L29" i="26"/>
  <c r="M28" i="26"/>
  <c r="L28" i="26"/>
  <c r="M25" i="26"/>
  <c r="L25" i="26"/>
  <c r="M23" i="26"/>
  <c r="L23" i="26"/>
  <c r="M22" i="26"/>
  <c r="L22" i="26"/>
  <c r="M21" i="26"/>
  <c r="L21" i="26"/>
  <c r="M16" i="26"/>
  <c r="L16" i="26"/>
  <c r="M15" i="26"/>
  <c r="L15" i="26"/>
  <c r="M14" i="26"/>
  <c r="L14" i="26"/>
  <c r="M9" i="26"/>
  <c r="L9" i="26"/>
  <c r="M8" i="26"/>
  <c r="L8" i="26"/>
  <c r="M7" i="26"/>
  <c r="L7" i="26"/>
  <c r="M6" i="26"/>
  <c r="L6" i="26"/>
  <c r="M5" i="26"/>
  <c r="L5" i="26"/>
  <c r="K27" i="26"/>
  <c r="K13" i="26"/>
  <c r="K4" i="26"/>
  <c r="K11" i="26" s="1"/>
  <c r="K40" i="26" l="1"/>
  <c r="AN40" i="26"/>
  <c r="AR40" i="26"/>
  <c r="AX25" i="26"/>
  <c r="AS40" i="26"/>
  <c r="AI40" i="26"/>
  <c r="AI42" i="26" s="1"/>
  <c r="AH53" i="27"/>
  <c r="J53" i="27"/>
  <c r="K18" i="26"/>
  <c r="AR51" i="27"/>
  <c r="AP51" i="27"/>
  <c r="AN51" i="27"/>
  <c r="AL51" i="27"/>
  <c r="AR50" i="27"/>
  <c r="AQ50" i="27"/>
  <c r="AP50" i="27"/>
  <c r="AO50" i="27"/>
  <c r="AN50" i="27"/>
  <c r="AM50" i="27"/>
  <c r="AL50" i="27"/>
  <c r="AK50" i="27"/>
  <c r="AJ50" i="27" s="1"/>
  <c r="AT49" i="27"/>
  <c r="AS49" i="27"/>
  <c r="AR49" i="27"/>
  <c r="AQ49" i="27"/>
  <c r="AP49" i="27"/>
  <c r="AO49" i="27"/>
  <c r="AN49" i="27"/>
  <c r="AM49" i="27"/>
  <c r="AL49" i="27"/>
  <c r="AK49" i="27"/>
  <c r="AJ49" i="27" s="1"/>
  <c r="AT48" i="27"/>
  <c r="AS48" i="27"/>
  <c r="AR48" i="27"/>
  <c r="AQ48" i="27"/>
  <c r="AP48" i="27"/>
  <c r="AO48" i="27"/>
  <c r="AN48" i="27"/>
  <c r="AM48" i="27"/>
  <c r="AL48" i="27"/>
  <c r="AK48" i="27"/>
  <c r="AJ48" i="27"/>
  <c r="AT47" i="27"/>
  <c r="AS47" i="27"/>
  <c r="AR47" i="27"/>
  <c r="AQ47" i="27"/>
  <c r="AP47" i="27"/>
  <c r="AO47" i="27"/>
  <c r="AN47" i="27"/>
  <c r="AM47" i="27"/>
  <c r="AL47" i="27"/>
  <c r="AK47" i="27"/>
  <c r="AJ47" i="27" s="1"/>
  <c r="AT46" i="27"/>
  <c r="AS46" i="27"/>
  <c r="AR46" i="27"/>
  <c r="AQ46" i="27"/>
  <c r="AP46" i="27"/>
  <c r="AO46" i="27"/>
  <c r="AN46" i="27"/>
  <c r="AM46" i="27"/>
  <c r="AL46" i="27"/>
  <c r="AK46" i="27"/>
  <c r="AJ46" i="27" s="1"/>
  <c r="AR45" i="27"/>
  <c r="AQ45" i="27"/>
  <c r="AP45" i="27"/>
  <c r="AO45" i="27"/>
  <c r="AN45" i="27"/>
  <c r="AM45" i="27"/>
  <c r="AL45" i="27"/>
  <c r="AK45" i="27"/>
  <c r="AJ45" i="27" s="1"/>
  <c r="AG44" i="27"/>
  <c r="AF44" i="27"/>
  <c r="AE44" i="27"/>
  <c r="AD44" i="27"/>
  <c r="AC44" i="27"/>
  <c r="AB44" i="27"/>
  <c r="AA44" i="27"/>
  <c r="Z44" i="27"/>
  <c r="Y44" i="27"/>
  <c r="X44" i="27"/>
  <c r="W44" i="27"/>
  <c r="V44" i="27"/>
  <c r="U44" i="27"/>
  <c r="T44" i="27"/>
  <c r="S44" i="27"/>
  <c r="R44" i="27"/>
  <c r="Q44" i="27"/>
  <c r="P44" i="27"/>
  <c r="O44" i="27"/>
  <c r="N44" i="27"/>
  <c r="F44" i="27"/>
  <c r="E44" i="27"/>
  <c r="AT43" i="27"/>
  <c r="AS43" i="27"/>
  <c r="AR43" i="27"/>
  <c r="AQ43" i="27"/>
  <c r="AP43" i="27"/>
  <c r="AO43" i="27"/>
  <c r="AN43" i="27"/>
  <c r="AM43" i="27"/>
  <c r="AL43" i="27"/>
  <c r="AK43" i="27"/>
  <c r="AJ43" i="27" s="1"/>
  <c r="AT42" i="27"/>
  <c r="AS42" i="27"/>
  <c r="AR42" i="27"/>
  <c r="AQ42" i="27"/>
  <c r="AP42" i="27"/>
  <c r="AO42" i="27"/>
  <c r="AN42" i="27"/>
  <c r="AM42" i="27"/>
  <c r="AL42" i="27"/>
  <c r="AK42" i="27"/>
  <c r="AJ42" i="27" s="1"/>
  <c r="AT41" i="27"/>
  <c r="AS41" i="27"/>
  <c r="AR41" i="27"/>
  <c r="AQ41" i="27"/>
  <c r="AP41" i="27"/>
  <c r="AP38" i="27" s="1"/>
  <c r="AO41" i="27"/>
  <c r="AN41" i="27"/>
  <c r="AM41" i="27"/>
  <c r="AL41" i="27"/>
  <c r="AK41" i="27"/>
  <c r="AJ41" i="27" s="1"/>
  <c r="AT40" i="27"/>
  <c r="AS40" i="27"/>
  <c r="AR40" i="27"/>
  <c r="AQ40" i="27"/>
  <c r="AP40" i="27"/>
  <c r="AO40" i="27"/>
  <c r="AN40" i="27"/>
  <c r="AM40" i="27"/>
  <c r="AL40" i="27"/>
  <c r="AK40" i="27"/>
  <c r="AR39" i="27"/>
  <c r="AQ39" i="27"/>
  <c r="AO39" i="27"/>
  <c r="AN39" i="27"/>
  <c r="AM39" i="27"/>
  <c r="AL39" i="27"/>
  <c r="AK39" i="27"/>
  <c r="AJ39" i="27" s="1"/>
  <c r="AG38" i="27"/>
  <c r="AF38" i="27"/>
  <c r="AE38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O38" i="27"/>
  <c r="N38" i="27"/>
  <c r="I38" i="27"/>
  <c r="H38" i="27"/>
  <c r="G38" i="27"/>
  <c r="F38" i="27"/>
  <c r="E38" i="27"/>
  <c r="D38" i="27"/>
  <c r="C38" i="27"/>
  <c r="AT37" i="27"/>
  <c r="AS37" i="27"/>
  <c r="AR37" i="27"/>
  <c r="AQ37" i="27"/>
  <c r="AP37" i="27"/>
  <c r="AO37" i="27"/>
  <c r="AN37" i="27"/>
  <c r="AM37" i="27"/>
  <c r="AL37" i="27"/>
  <c r="AK37" i="27"/>
  <c r="AJ37" i="27" s="1"/>
  <c r="AT36" i="27"/>
  <c r="AS36" i="27"/>
  <c r="AR36" i="27"/>
  <c r="AQ36" i="27"/>
  <c r="AP36" i="27"/>
  <c r="AO36" i="27"/>
  <c r="AN36" i="27"/>
  <c r="AM36" i="27"/>
  <c r="AL36" i="27"/>
  <c r="AK36" i="27"/>
  <c r="AJ36" i="27" s="1"/>
  <c r="AT35" i="27"/>
  <c r="AS35" i="27"/>
  <c r="AR35" i="27"/>
  <c r="AQ35" i="27"/>
  <c r="AP35" i="27"/>
  <c r="AO35" i="27"/>
  <c r="AN35" i="27"/>
  <c r="AM35" i="27"/>
  <c r="AL35" i="27"/>
  <c r="AK35" i="27"/>
  <c r="AJ35" i="27" s="1"/>
  <c r="AT34" i="27"/>
  <c r="AS34" i="27"/>
  <c r="AR34" i="27"/>
  <c r="AQ34" i="27"/>
  <c r="AP34" i="27"/>
  <c r="AO34" i="27"/>
  <c r="AN34" i="27"/>
  <c r="AM34" i="27"/>
  <c r="AL34" i="27"/>
  <c r="AK34" i="27"/>
  <c r="AJ34" i="27" s="1"/>
  <c r="AR33" i="27"/>
  <c r="AQ33" i="27"/>
  <c r="AP33" i="27"/>
  <c r="AO33" i="27"/>
  <c r="AN33" i="27"/>
  <c r="AM33" i="27"/>
  <c r="AL33" i="27"/>
  <c r="AK33" i="27"/>
  <c r="AJ33" i="27" s="1"/>
  <c r="AG32" i="27"/>
  <c r="AF32" i="27"/>
  <c r="AE32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I32" i="27"/>
  <c r="H32" i="27"/>
  <c r="G32" i="27"/>
  <c r="F32" i="27"/>
  <c r="E32" i="27"/>
  <c r="D32" i="27"/>
  <c r="C32" i="27"/>
  <c r="AT31" i="27"/>
  <c r="AS31" i="27"/>
  <c r="AR31" i="27"/>
  <c r="AQ31" i="27"/>
  <c r="AP31" i="27"/>
  <c r="AO31" i="27"/>
  <c r="AN31" i="27"/>
  <c r="AM31" i="27"/>
  <c r="AL31" i="27"/>
  <c r="AK31" i="27"/>
  <c r="AJ31" i="27"/>
  <c r="AT30" i="27"/>
  <c r="AS30" i="27"/>
  <c r="AR30" i="27"/>
  <c r="AQ30" i="27"/>
  <c r="AP30" i="27"/>
  <c r="AO30" i="27"/>
  <c r="AN30" i="27"/>
  <c r="AM30" i="27"/>
  <c r="AL30" i="27"/>
  <c r="AK30" i="27"/>
  <c r="AJ30" i="27" s="1"/>
  <c r="AT29" i="27"/>
  <c r="AS29" i="27"/>
  <c r="AR29" i="27"/>
  <c r="AQ29" i="27"/>
  <c r="AP29" i="27"/>
  <c r="AO29" i="27"/>
  <c r="AN29" i="27"/>
  <c r="AM29" i="27"/>
  <c r="AL29" i="27"/>
  <c r="AK29" i="27"/>
  <c r="AT28" i="27"/>
  <c r="AS28" i="27"/>
  <c r="AR28" i="27"/>
  <c r="AQ28" i="27"/>
  <c r="AP28" i="27"/>
  <c r="AO28" i="27"/>
  <c r="AN28" i="27"/>
  <c r="AM28" i="27"/>
  <c r="AL28" i="27"/>
  <c r="AK28" i="27"/>
  <c r="AJ28" i="27" s="1"/>
  <c r="AR27" i="27"/>
  <c r="AQ27" i="27"/>
  <c r="AP27" i="27"/>
  <c r="AO27" i="27"/>
  <c r="AN27" i="27"/>
  <c r="AM27" i="27"/>
  <c r="AL27" i="27"/>
  <c r="AK27" i="27"/>
  <c r="AJ27" i="27" s="1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I26" i="27"/>
  <c r="H26" i="27"/>
  <c r="G26" i="27"/>
  <c r="F26" i="27"/>
  <c r="E26" i="27"/>
  <c r="D26" i="27"/>
  <c r="C26" i="27"/>
  <c r="AT25" i="27"/>
  <c r="AS25" i="27"/>
  <c r="AR25" i="27"/>
  <c r="AQ25" i="27"/>
  <c r="AP25" i="27"/>
  <c r="AO25" i="27"/>
  <c r="AN25" i="27"/>
  <c r="AM25" i="27"/>
  <c r="AL25" i="27"/>
  <c r="AK25" i="27"/>
  <c r="AJ25" i="27" s="1"/>
  <c r="AT24" i="27"/>
  <c r="AS24" i="27"/>
  <c r="AR24" i="27"/>
  <c r="AQ24" i="27"/>
  <c r="AP24" i="27"/>
  <c r="AO24" i="27"/>
  <c r="AN24" i="27"/>
  <c r="AM24" i="27"/>
  <c r="AL24" i="27"/>
  <c r="AK24" i="27"/>
  <c r="AJ24" i="27" s="1"/>
  <c r="AT23" i="27"/>
  <c r="AS23" i="27"/>
  <c r="AR23" i="27"/>
  <c r="AQ23" i="27"/>
  <c r="AP23" i="27"/>
  <c r="AO23" i="27"/>
  <c r="AN23" i="27"/>
  <c r="AM23" i="27"/>
  <c r="AL23" i="27"/>
  <c r="AK23" i="27"/>
  <c r="AJ23" i="27" s="1"/>
  <c r="AT22" i="27"/>
  <c r="AS22" i="27"/>
  <c r="AR22" i="27"/>
  <c r="AQ22" i="27"/>
  <c r="AP22" i="27"/>
  <c r="AO22" i="27"/>
  <c r="AN22" i="27"/>
  <c r="AM22" i="27"/>
  <c r="AL22" i="27"/>
  <c r="AK22" i="27"/>
  <c r="AJ22" i="27" s="1"/>
  <c r="AR21" i="27"/>
  <c r="AQ21" i="27"/>
  <c r="AP21" i="27"/>
  <c r="AO21" i="27"/>
  <c r="AN21" i="27"/>
  <c r="AM21" i="27"/>
  <c r="AL21" i="27"/>
  <c r="AL20" i="27" s="1"/>
  <c r="AK21" i="27"/>
  <c r="AJ21" i="27" s="1"/>
  <c r="AG20" i="27"/>
  <c r="AF20" i="27"/>
  <c r="AE20" i="27"/>
  <c r="AD20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O20" i="27"/>
  <c r="N20" i="27"/>
  <c r="I20" i="27"/>
  <c r="L20" i="27" s="1"/>
  <c r="H20" i="27"/>
  <c r="G20" i="27"/>
  <c r="F20" i="27"/>
  <c r="E20" i="27"/>
  <c r="D20" i="27"/>
  <c r="C20" i="27"/>
  <c r="AT19" i="27"/>
  <c r="AS19" i="27"/>
  <c r="AR19" i="27"/>
  <c r="AQ19" i="27"/>
  <c r="AP19" i="27"/>
  <c r="AO19" i="27"/>
  <c r="AN19" i="27"/>
  <c r="AM19" i="27"/>
  <c r="AL19" i="27"/>
  <c r="AK19" i="27"/>
  <c r="AJ19" i="27"/>
  <c r="AT18" i="27"/>
  <c r="AS18" i="27"/>
  <c r="AR18" i="27"/>
  <c r="AQ18" i="27"/>
  <c r="AP18" i="27"/>
  <c r="AO18" i="27"/>
  <c r="AN18" i="27"/>
  <c r="AM18" i="27"/>
  <c r="AL18" i="27"/>
  <c r="AK18" i="27"/>
  <c r="AJ18" i="27" s="1"/>
  <c r="AT17" i="27"/>
  <c r="AS17" i="27"/>
  <c r="AR17" i="27"/>
  <c r="AQ17" i="27"/>
  <c r="AP17" i="27"/>
  <c r="AO17" i="27"/>
  <c r="AN17" i="27"/>
  <c r="AN13" i="27" s="1"/>
  <c r="AM17" i="27"/>
  <c r="AL17" i="27"/>
  <c r="AK17" i="27"/>
  <c r="AJ17" i="27"/>
  <c r="AT16" i="27"/>
  <c r="AS16" i="27"/>
  <c r="AR16" i="27"/>
  <c r="AQ16" i="27"/>
  <c r="AP16" i="27"/>
  <c r="AO16" i="27"/>
  <c r="AN16" i="27"/>
  <c r="AM16" i="27"/>
  <c r="AL16" i="27"/>
  <c r="AK16" i="27"/>
  <c r="AT15" i="27"/>
  <c r="AS15" i="27"/>
  <c r="AS13" i="27" s="1"/>
  <c r="AR15" i="27"/>
  <c r="AQ15" i="27"/>
  <c r="AP15" i="27"/>
  <c r="AO15" i="27"/>
  <c r="AN15" i="27"/>
  <c r="AM15" i="27"/>
  <c r="AL15" i="27"/>
  <c r="AK15" i="27"/>
  <c r="AJ15" i="27" s="1"/>
  <c r="AR14" i="27"/>
  <c r="AQ14" i="27"/>
  <c r="AP14" i="27"/>
  <c r="AO14" i="27"/>
  <c r="AN14" i="27"/>
  <c r="AM14" i="27"/>
  <c r="AL14" i="27"/>
  <c r="AK14" i="27"/>
  <c r="AJ14" i="27" s="1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I13" i="27"/>
  <c r="H13" i="27"/>
  <c r="G13" i="27"/>
  <c r="F13" i="27"/>
  <c r="E13" i="27"/>
  <c r="D13" i="27"/>
  <c r="C13" i="27"/>
  <c r="AR12" i="27"/>
  <c r="AQ12" i="27"/>
  <c r="AP12" i="27"/>
  <c r="AO12" i="27"/>
  <c r="AN12" i="27"/>
  <c r="AM12" i="27"/>
  <c r="AL12" i="27"/>
  <c r="AK12" i="27"/>
  <c r="AJ12" i="27"/>
  <c r="AR11" i="27"/>
  <c r="AQ11" i="27"/>
  <c r="AP11" i="27"/>
  <c r="AO11" i="27"/>
  <c r="AN11" i="27"/>
  <c r="AM11" i="27"/>
  <c r="AL11" i="27"/>
  <c r="AK11" i="27"/>
  <c r="AJ11" i="27" s="1"/>
  <c r="AR10" i="27"/>
  <c r="AQ10" i="27"/>
  <c r="AP10" i="27"/>
  <c r="AO10" i="27"/>
  <c r="AN10" i="27"/>
  <c r="AM10" i="27"/>
  <c r="AL10" i="27"/>
  <c r="AK10" i="27"/>
  <c r="AJ10" i="27" s="1"/>
  <c r="AR9" i="27"/>
  <c r="AQ9" i="27"/>
  <c r="AP9" i="27"/>
  <c r="AO9" i="27"/>
  <c r="AN9" i="27"/>
  <c r="AM9" i="27"/>
  <c r="AL9" i="27"/>
  <c r="AK9" i="27"/>
  <c r="AJ9" i="27" s="1"/>
  <c r="AS6" i="27"/>
  <c r="AR8" i="27"/>
  <c r="AQ8" i="27"/>
  <c r="AP8" i="27"/>
  <c r="AO8" i="27"/>
  <c r="AN8" i="27"/>
  <c r="AM8" i="27"/>
  <c r="AL8" i="27"/>
  <c r="AK8" i="27"/>
  <c r="AJ8" i="27" s="1"/>
  <c r="AT6" i="27"/>
  <c r="AR7" i="27"/>
  <c r="AQ7" i="27"/>
  <c r="AP7" i="27"/>
  <c r="AO7" i="27"/>
  <c r="AN7" i="27"/>
  <c r="AM7" i="27"/>
  <c r="AL7" i="27"/>
  <c r="AK7" i="27"/>
  <c r="AJ7" i="27" s="1"/>
  <c r="AL6" i="27"/>
  <c r="AG6" i="27"/>
  <c r="AF6" i="27"/>
  <c r="AE6" i="27"/>
  <c r="AD6" i="27"/>
  <c r="AC6" i="27"/>
  <c r="AB6" i="27"/>
  <c r="AA6" i="27"/>
  <c r="Z6" i="27"/>
  <c r="Y6" i="27"/>
  <c r="X6" i="27"/>
  <c r="W6" i="27"/>
  <c r="V6" i="27"/>
  <c r="U6" i="27"/>
  <c r="T6" i="27"/>
  <c r="S6" i="27"/>
  <c r="Q6" i="27"/>
  <c r="P6" i="27"/>
  <c r="O6" i="27"/>
  <c r="N6" i="27"/>
  <c r="I6" i="27"/>
  <c r="H6" i="27"/>
  <c r="G6" i="27"/>
  <c r="F6" i="27"/>
  <c r="E6" i="27"/>
  <c r="D6" i="27"/>
  <c r="AY36" i="26"/>
  <c r="AH35" i="26"/>
  <c r="AK35" i="26" s="1"/>
  <c r="AG35" i="26"/>
  <c r="AF35" i="26"/>
  <c r="AE35" i="26"/>
  <c r="AJ35" i="26" s="1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I35" i="26"/>
  <c r="L35" i="26" s="1"/>
  <c r="H35" i="26"/>
  <c r="G35" i="26"/>
  <c r="F35" i="26"/>
  <c r="D35" i="26"/>
  <c r="AH27" i="26"/>
  <c r="AK27" i="26" s="1"/>
  <c r="AB27" i="26"/>
  <c r="T27" i="26"/>
  <c r="Z27" i="26"/>
  <c r="AH13" i="26"/>
  <c r="AK13" i="26" s="1"/>
  <c r="AG13" i="26"/>
  <c r="AF13" i="26"/>
  <c r="AE13" i="26"/>
  <c r="AJ13" i="26" s="1"/>
  <c r="AD13" i="26"/>
  <c r="AC13" i="26"/>
  <c r="AB13" i="26"/>
  <c r="AA13" i="26"/>
  <c r="Z13" i="26"/>
  <c r="Y13" i="26"/>
  <c r="X13" i="26"/>
  <c r="W13" i="26"/>
  <c r="V13" i="26"/>
  <c r="U13" i="26"/>
  <c r="T13" i="26"/>
  <c r="S13" i="26"/>
  <c r="R13" i="26"/>
  <c r="Q13" i="26"/>
  <c r="P13" i="26"/>
  <c r="O13" i="26"/>
  <c r="J13" i="26"/>
  <c r="L13" i="26" s="1"/>
  <c r="I13" i="26"/>
  <c r="H13" i="26"/>
  <c r="G13" i="26"/>
  <c r="F13" i="26"/>
  <c r="E13" i="26"/>
  <c r="D13" i="26"/>
  <c r="AX7" i="26"/>
  <c r="O4" i="26"/>
  <c r="O11" i="26" s="1"/>
  <c r="AH4" i="26"/>
  <c r="AG4" i="26"/>
  <c r="AG11" i="26" s="1"/>
  <c r="AF4" i="26"/>
  <c r="AF11" i="26" s="1"/>
  <c r="AF18" i="26" s="1"/>
  <c r="AE4" i="26"/>
  <c r="AJ4" i="26" s="1"/>
  <c r="AD4" i="26"/>
  <c r="AD11" i="26" s="1"/>
  <c r="AC4" i="26"/>
  <c r="AB4" i="26"/>
  <c r="AB11" i="26" s="1"/>
  <c r="AA4" i="26"/>
  <c r="AA11" i="26" s="1"/>
  <c r="Z4" i="26"/>
  <c r="Z11" i="26" s="1"/>
  <c r="Y4" i="26"/>
  <c r="Y11" i="26" s="1"/>
  <c r="X4" i="26"/>
  <c r="X11" i="26" s="1"/>
  <c r="W4" i="26"/>
  <c r="V4" i="26"/>
  <c r="V11" i="26" s="1"/>
  <c r="U4" i="26"/>
  <c r="T4" i="26"/>
  <c r="T11" i="26" s="1"/>
  <c r="S4" i="26"/>
  <c r="S11" i="26" s="1"/>
  <c r="R4" i="26"/>
  <c r="R11" i="26" s="1"/>
  <c r="Q4" i="26"/>
  <c r="Q11" i="26" s="1"/>
  <c r="J4" i="26"/>
  <c r="I4" i="26"/>
  <c r="I11" i="26" s="1"/>
  <c r="H4" i="26"/>
  <c r="H11" i="26" s="1"/>
  <c r="G4" i="26"/>
  <c r="G11" i="26" s="1"/>
  <c r="F4" i="26"/>
  <c r="F11" i="26" s="1"/>
  <c r="E4" i="26"/>
  <c r="E11" i="26" s="1"/>
  <c r="E18" i="26" s="1"/>
  <c r="D4" i="26"/>
  <c r="D11" i="26" s="1"/>
  <c r="D18" i="26" s="1"/>
  <c r="J11" i="26" l="1"/>
  <c r="M4" i="26"/>
  <c r="L4" i="26"/>
  <c r="AP44" i="27"/>
  <c r="AP6" i="27"/>
  <c r="AM6" i="27"/>
  <c r="AM53" i="27" s="1"/>
  <c r="AQ13" i="27"/>
  <c r="AO13" i="27"/>
  <c r="AS44" i="27"/>
  <c r="AH11" i="26"/>
  <c r="AK11" i="26" s="1"/>
  <c r="AK4" i="26"/>
  <c r="AQ6" i="27"/>
  <c r="AT44" i="27"/>
  <c r="K42" i="26"/>
  <c r="M13" i="26"/>
  <c r="AR20" i="27"/>
  <c r="AT20" i="27"/>
  <c r="AR13" i="27"/>
  <c r="AL44" i="27"/>
  <c r="AQ38" i="27"/>
  <c r="AM38" i="27"/>
  <c r="AM32" i="27"/>
  <c r="AN32" i="27"/>
  <c r="AP32" i="27"/>
  <c r="AM26" i="27"/>
  <c r="AK26" i="27"/>
  <c r="AP20" i="27"/>
  <c r="AO26" i="27"/>
  <c r="AM20" i="27"/>
  <c r="AM13" i="27"/>
  <c r="AO6" i="27"/>
  <c r="AN6" i="27"/>
  <c r="K13" i="27"/>
  <c r="AD18" i="26"/>
  <c r="AR32" i="27"/>
  <c r="AS26" i="27"/>
  <c r="AT13" i="27"/>
  <c r="AR6" i="27"/>
  <c r="S53" i="27"/>
  <c r="AA53" i="27"/>
  <c r="K20" i="27"/>
  <c r="L26" i="27"/>
  <c r="K26" i="27"/>
  <c r="T53" i="27"/>
  <c r="AB53" i="27"/>
  <c r="AM51" i="27"/>
  <c r="AQ51" i="27"/>
  <c r="K32" i="27"/>
  <c r="L6" i="27"/>
  <c r="K6" i="27"/>
  <c r="L32" i="27"/>
  <c r="L38" i="27"/>
  <c r="K38" i="27"/>
  <c r="L13" i="27"/>
  <c r="H53" i="27"/>
  <c r="AY14" i="26"/>
  <c r="AX14" i="26"/>
  <c r="AY7" i="26"/>
  <c r="AX6" i="26"/>
  <c r="AY6" i="26"/>
  <c r="F18" i="26"/>
  <c r="G18" i="26"/>
  <c r="H18" i="26"/>
  <c r="R27" i="26"/>
  <c r="R40" i="26" s="1"/>
  <c r="R42" i="26" s="1"/>
  <c r="V27" i="26"/>
  <c r="V40" i="26" s="1"/>
  <c r="V42" i="26" s="1"/>
  <c r="AD27" i="26"/>
  <c r="AD40" i="26" s="1"/>
  <c r="AD42" i="26" s="1"/>
  <c r="G27" i="26"/>
  <c r="G40" i="26" s="1"/>
  <c r="G42" i="26" s="1"/>
  <c r="H27" i="26"/>
  <c r="H40" i="26" s="1"/>
  <c r="P27" i="26"/>
  <c r="P40" i="26" s="1"/>
  <c r="X27" i="26"/>
  <c r="X40" i="26" s="1"/>
  <c r="X42" i="26" s="1"/>
  <c r="AF27" i="26"/>
  <c r="AF40" i="26" s="1"/>
  <c r="AF42" i="26" s="1"/>
  <c r="I27" i="26"/>
  <c r="I40" i="26" s="1"/>
  <c r="AX13" i="26"/>
  <c r="D27" i="26"/>
  <c r="D40" i="26" s="1"/>
  <c r="D42" i="26" s="1"/>
  <c r="D44" i="26" s="1"/>
  <c r="E27" i="26"/>
  <c r="AY13" i="26"/>
  <c r="F27" i="26"/>
  <c r="F40" i="26" s="1"/>
  <c r="F42" i="26" s="1"/>
  <c r="AS11" i="26"/>
  <c r="AS18" i="26" s="1"/>
  <c r="AS42" i="26" s="1"/>
  <c r="T40" i="26"/>
  <c r="T42" i="26" s="1"/>
  <c r="AB40" i="26"/>
  <c r="AB42" i="26" s="1"/>
  <c r="O27" i="26"/>
  <c r="O40" i="26" s="1"/>
  <c r="W27" i="26"/>
  <c r="W40" i="26" s="1"/>
  <c r="AE27" i="26"/>
  <c r="AJ27" i="26" s="1"/>
  <c r="AR11" i="26"/>
  <c r="AR18" i="26" s="1"/>
  <c r="AR42" i="26" s="1"/>
  <c r="AY5" i="26"/>
  <c r="AY8" i="26"/>
  <c r="AY32" i="26"/>
  <c r="E35" i="26"/>
  <c r="E53" i="27"/>
  <c r="P53" i="27"/>
  <c r="Y53" i="27"/>
  <c r="AG53" i="27"/>
  <c r="AL13" i="27"/>
  <c r="AN26" i="27"/>
  <c r="AS32" i="27"/>
  <c r="AN38" i="27"/>
  <c r="AQ44" i="27"/>
  <c r="P4" i="26"/>
  <c r="P11" i="26" s="1"/>
  <c r="Q27" i="26"/>
  <c r="Y27" i="26"/>
  <c r="Y40" i="26" s="1"/>
  <c r="Y42" i="26" s="1"/>
  <c r="AG27" i="26"/>
  <c r="F53" i="27"/>
  <c r="Q53" i="27"/>
  <c r="Z53" i="27"/>
  <c r="AQ53" i="27" s="1"/>
  <c r="AK6" i="27"/>
  <c r="R53" i="27"/>
  <c r="AK38" i="27"/>
  <c r="AS38" i="27"/>
  <c r="AO51" i="27"/>
  <c r="AN44" i="27"/>
  <c r="AK51" i="27"/>
  <c r="AJ51" i="27" s="1"/>
  <c r="AY15" i="26"/>
  <c r="AY23" i="26"/>
  <c r="S27" i="26"/>
  <c r="S40" i="26" s="1"/>
  <c r="S42" i="26" s="1"/>
  <c r="AA27" i="26"/>
  <c r="AO20" i="27"/>
  <c r="AP26" i="27"/>
  <c r="AX15" i="26"/>
  <c r="AY30" i="26"/>
  <c r="I53" i="27"/>
  <c r="U53" i="27"/>
  <c r="AC53" i="27"/>
  <c r="AR26" i="27"/>
  <c r="AO32" i="27"/>
  <c r="AR38" i="27"/>
  <c r="AM44" i="27"/>
  <c r="AX9" i="26"/>
  <c r="Z40" i="26"/>
  <c r="Z42" i="26" s="1"/>
  <c r="AH40" i="26"/>
  <c r="AK40" i="26" s="1"/>
  <c r="AX22" i="26"/>
  <c r="J27" i="26"/>
  <c r="U27" i="26"/>
  <c r="AC27" i="26"/>
  <c r="AX28" i="26"/>
  <c r="AY33" i="26"/>
  <c r="AX38" i="26"/>
  <c r="V53" i="27"/>
  <c r="AD53" i="27"/>
  <c r="AJ6" i="27"/>
  <c r="AJ29" i="27"/>
  <c r="AJ26" i="27" s="1"/>
  <c r="AO38" i="27"/>
  <c r="AQ11" i="26"/>
  <c r="AQ18" i="26" s="1"/>
  <c r="AQ42" i="26" s="1"/>
  <c r="AO11" i="26"/>
  <c r="AO18" i="26" s="1"/>
  <c r="AO42" i="26" s="1"/>
  <c r="AY9" i="26"/>
  <c r="C53" i="27"/>
  <c r="N53" i="27"/>
  <c r="W53" i="27"/>
  <c r="AE53" i="27"/>
  <c r="AK13" i="27"/>
  <c r="AQ32" i="27"/>
  <c r="AL32" i="27"/>
  <c r="AT32" i="27"/>
  <c r="AL38" i="27"/>
  <c r="AT38" i="27"/>
  <c r="AO44" i="27"/>
  <c r="AR44" i="27"/>
  <c r="D53" i="27"/>
  <c r="O53" i="27"/>
  <c r="X53" i="27"/>
  <c r="AF53" i="27"/>
  <c r="AP13" i="27"/>
  <c r="AJ20" i="27"/>
  <c r="AS20" i="27"/>
  <c r="AN20" i="27"/>
  <c r="AQ20" i="27"/>
  <c r="AQ26" i="27"/>
  <c r="AL26" i="27"/>
  <c r="AT26" i="27"/>
  <c r="AJ32" i="27"/>
  <c r="AJ44" i="27"/>
  <c r="AJ16" i="27"/>
  <c r="AJ13" i="27" s="1"/>
  <c r="AK20" i="27"/>
  <c r="AJ40" i="27"/>
  <c r="AJ38" i="27" s="1"/>
  <c r="AK44" i="27"/>
  <c r="G53" i="27"/>
  <c r="AK32" i="27"/>
  <c r="I18" i="26"/>
  <c r="AG18" i="26"/>
  <c r="AW11" i="26"/>
  <c r="J18" i="26"/>
  <c r="L18" i="26" s="1"/>
  <c r="AH18" i="26"/>
  <c r="AK18" i="26" s="1"/>
  <c r="AT11" i="26"/>
  <c r="U11" i="26"/>
  <c r="AC11" i="26"/>
  <c r="AP11" i="26"/>
  <c r="AX31" i="26"/>
  <c r="AX5" i="26"/>
  <c r="AX8" i="26"/>
  <c r="W11" i="26"/>
  <c r="AE11" i="26"/>
  <c r="AJ11" i="26" s="1"/>
  <c r="AM21" i="26"/>
  <c r="AM40" i="26" s="1"/>
  <c r="AX29" i="26"/>
  <c r="AY22" i="26"/>
  <c r="AX23" i="26"/>
  <c r="AX36" i="26"/>
  <c r="AY38" i="26"/>
  <c r="AC40" i="26"/>
  <c r="L27" i="26" l="1"/>
  <c r="M27" i="26"/>
  <c r="AE40" i="26"/>
  <c r="AJ40" i="26" s="1"/>
  <c r="M18" i="26"/>
  <c r="M11" i="26"/>
  <c r="L11" i="26"/>
  <c r="AM42" i="26"/>
  <c r="AT53" i="27"/>
  <c r="AL53" i="27"/>
  <c r="AN53" i="27"/>
  <c r="AS53" i="27"/>
  <c r="K53" i="27"/>
  <c r="O42" i="26"/>
  <c r="AR53" i="27"/>
  <c r="L53" i="27"/>
  <c r="AP53" i="27"/>
  <c r="AO53" i="27"/>
  <c r="AK53" i="27"/>
  <c r="AY31" i="26"/>
  <c r="AX32" i="26"/>
  <c r="AY27" i="26"/>
  <c r="AG40" i="26"/>
  <c r="AG42" i="26" s="1"/>
  <c r="AX4" i="26"/>
  <c r="H42" i="26"/>
  <c r="AX30" i="26"/>
  <c r="AY29" i="26"/>
  <c r="AX27" i="26"/>
  <c r="P42" i="26"/>
  <c r="AA40" i="26"/>
  <c r="AY4" i="26"/>
  <c r="E40" i="26"/>
  <c r="E42" i="26" s="1"/>
  <c r="E44" i="26" s="1"/>
  <c r="F44" i="26" s="1"/>
  <c r="G44" i="26" s="1"/>
  <c r="Q40" i="26"/>
  <c r="AY28" i="26"/>
  <c r="AJ53" i="27"/>
  <c r="U40" i="26"/>
  <c r="AM11" i="26"/>
  <c r="AM18" i="26" s="1"/>
  <c r="AN11" i="26"/>
  <c r="AN18" i="26" s="1"/>
  <c r="AN42" i="26" s="1"/>
  <c r="AX33" i="26"/>
  <c r="J40" i="26"/>
  <c r="AY21" i="26"/>
  <c r="AX21" i="26"/>
  <c r="W42" i="26"/>
  <c r="AW18" i="26"/>
  <c r="AW42" i="26" s="1"/>
  <c r="AP18" i="26"/>
  <c r="AP42" i="26" s="1"/>
  <c r="AC18" i="26"/>
  <c r="AU11" i="26"/>
  <c r="AX11" i="26" s="1"/>
  <c r="AE18" i="26"/>
  <c r="AJ18" i="26" s="1"/>
  <c r="AV11" i="26"/>
  <c r="AY11" i="26" s="1"/>
  <c r="AT18" i="26"/>
  <c r="AT42" i="26" s="1"/>
  <c r="AH42" i="26"/>
  <c r="I42" i="26"/>
  <c r="L40" i="26" l="1"/>
  <c r="M40" i="26"/>
  <c r="AX40" i="26"/>
  <c r="H44" i="26"/>
  <c r="I44" i="26" s="1"/>
  <c r="AA42" i="26"/>
  <c r="Q42" i="26"/>
  <c r="J42" i="26"/>
  <c r="U42" i="26"/>
  <c r="AE42" i="26"/>
  <c r="AV18" i="26"/>
  <c r="AC42" i="26"/>
  <c r="AU18" i="26"/>
  <c r="L42" i="26" l="1"/>
  <c r="M42" i="26"/>
  <c r="AX18" i="26"/>
  <c r="AU42" i="26"/>
  <c r="AY18" i="26"/>
  <c r="AV42" i="26"/>
  <c r="AY40" i="26"/>
  <c r="J44" i="26"/>
  <c r="M44" i="26" l="1"/>
  <c r="L44" i="26"/>
  <c r="K44" i="26"/>
</calcChain>
</file>

<file path=xl/sharedStrings.xml><?xml version="1.0" encoding="utf-8"?>
<sst xmlns="http://schemas.openxmlformats.org/spreadsheetml/2006/main" count="372" uniqueCount="110">
  <si>
    <t>South Africa</t>
  </si>
  <si>
    <t>Russia</t>
  </si>
  <si>
    <t>Other</t>
  </si>
  <si>
    <t>Investment</t>
  </si>
  <si>
    <t>Autocatalyst</t>
  </si>
  <si>
    <t>Jewellery</t>
  </si>
  <si>
    <t>Industrial</t>
  </si>
  <si>
    <t>Balance</t>
  </si>
  <si>
    <t>Zimbabwe</t>
  </si>
  <si>
    <t>Non-road</t>
  </si>
  <si>
    <t>Electrical</t>
  </si>
  <si>
    <t>Glass</t>
  </si>
  <si>
    <t>Chemical</t>
  </si>
  <si>
    <t>Petroleum</t>
  </si>
  <si>
    <t>Total Mining Supply</t>
  </si>
  <si>
    <t>North America</t>
  </si>
  <si>
    <t>Western Europe</t>
  </si>
  <si>
    <t>Japan</t>
  </si>
  <si>
    <t>China</t>
  </si>
  <si>
    <t>Rest of the World</t>
  </si>
  <si>
    <t>Q3 2014</t>
  </si>
  <si>
    <t>India</t>
  </si>
  <si>
    <t>Recycling</t>
  </si>
  <si>
    <t>Refined Production</t>
  </si>
  <si>
    <t>Total Supply</t>
  </si>
  <si>
    <t>Total Demand</t>
  </si>
  <si>
    <t>Automotive</t>
  </si>
  <si>
    <t>Platinum gross demand (koz)</t>
  </si>
  <si>
    <t>Other industrial</t>
  </si>
  <si>
    <t>DEMAND</t>
  </si>
  <si>
    <t>SUPPLY</t>
  </si>
  <si>
    <t>Q4 2014</t>
  </si>
  <si>
    <t>Platinum Supply-demand Balance (koz)</t>
  </si>
  <si>
    <t>Increase (-)/Decrease (+) in Producer Inventory</t>
  </si>
  <si>
    <t>Change in Stocks Held by Exchanges</t>
  </si>
  <si>
    <t>Above Ground Stocks</t>
  </si>
  <si>
    <t>H1 2014</t>
  </si>
  <si>
    <t>H2 2014</t>
  </si>
  <si>
    <t>4,140*</t>
  </si>
  <si>
    <t xml:space="preserve"> Change in Bars, Coins</t>
  </si>
  <si>
    <t>Change in ETF Holdings</t>
  </si>
  <si>
    <t>PLATINUM GROSS DEMAND (koz)</t>
  </si>
  <si>
    <t>Q1 2015</t>
  </si>
  <si>
    <t>Q2 2015</t>
  </si>
  <si>
    <t>H1 2015</t>
  </si>
  <si>
    <t>Q3 2015</t>
  </si>
  <si>
    <t>Q4 2015</t>
  </si>
  <si>
    <t>H2 2015</t>
  </si>
  <si>
    <t>Q1 2016</t>
  </si>
  <si>
    <t>Q2 2016</t>
  </si>
  <si>
    <t>Q3 2016</t>
  </si>
  <si>
    <t>Q4 2016</t>
  </si>
  <si>
    <t>H1 2016</t>
  </si>
  <si>
    <t>Medical</t>
  </si>
  <si>
    <t>H2 2016</t>
  </si>
  <si>
    <t>Q1 2017</t>
  </si>
  <si>
    <t>Q2 2017</t>
  </si>
  <si>
    <t>Q3 2017</t>
  </si>
  <si>
    <t>Q4 2017</t>
  </si>
  <si>
    <t>H1 2017</t>
  </si>
  <si>
    <t>H2 2017</t>
  </si>
  <si>
    <t>Q1 2018</t>
  </si>
  <si>
    <t>Q2 2018</t>
  </si>
  <si>
    <t>H1 2018</t>
  </si>
  <si>
    <t>Q3 2018</t>
  </si>
  <si>
    <t>2019f</t>
  </si>
  <si>
    <t>Q4 2018</t>
  </si>
  <si>
    <t>2019f/2018 Growth %</t>
  </si>
  <si>
    <t>H2 2018</t>
  </si>
  <si>
    <t>Q1 2019</t>
  </si>
  <si>
    <t>Q2 2019</t>
  </si>
  <si>
    <t>H1 2019</t>
  </si>
  <si>
    <t>H1'19/H1'18 Growth %</t>
  </si>
  <si>
    <t>H1'19/H2'18 Growth %</t>
  </si>
  <si>
    <t>Q3'19 forecast</t>
  </si>
  <si>
    <t>Q3 2019</t>
  </si>
  <si>
    <t>2020f</t>
  </si>
  <si>
    <t>2020f/2019f Growth %</t>
  </si>
  <si>
    <t>Q3'19/Q2'19 Growth %</t>
  </si>
  <si>
    <t>Q3'19/Q3'18 Growth %</t>
  </si>
  <si>
    <t>Q4 2019</t>
  </si>
  <si>
    <t>N/M</t>
  </si>
  <si>
    <t>H2 2019</t>
  </si>
  <si>
    <t>H2'19/H1'19 Growth %</t>
  </si>
  <si>
    <t xml:space="preserve"> Bars and coins</t>
  </si>
  <si>
    <t>Q1'20 forecast</t>
  </si>
  <si>
    <t>2020f/2019 Growth %</t>
  </si>
  <si>
    <t>†</t>
  </si>
  <si>
    <t>3,482**</t>
  </si>
  <si>
    <t>Q1 2020</t>
  </si>
  <si>
    <t>Q1'20/Q1'19 Growth %</t>
  </si>
  <si>
    <t>Q1'20/Q4'19 Growth %</t>
  </si>
  <si>
    <t>‡</t>
  </si>
  <si>
    <t>&gt;300%</t>
  </si>
  <si>
    <t>&lt;-300%</t>
  </si>
  <si>
    <t>Source: Metals Focus 2019-2020, SFA (Oxford) 2017-2018.</t>
  </si>
  <si>
    <t>Notes:</t>
  </si>
  <si>
    <t>1. Prior to 2019 numbers have been independently rounded to the nearest 5 koz.</t>
  </si>
  <si>
    <t>2. Above Ground Stocks: *As of 31st December 2012 (SFA (Oxford)). ** 3,650 koz as of 31 December 2018 (Metals Focus).</t>
  </si>
  <si>
    <t>3. Non-road automotive demand: † 2019 and 2020 included in autocatalyst.</t>
  </si>
  <si>
    <t>4. All estimates are based on the latest available information, but they are subject to revision in subsequent quarterly reports.</t>
  </si>
  <si>
    <t>previously published PQs which are freely available on the WPIC website. Quarterly estimates from Q1 2018 and half-yearly estimates from H1 2018 are included in</t>
  </si>
  <si>
    <t>Tables 3 and 4 respectively, on pages 17-18 (supply, demand and above ground stocks).</t>
  </si>
  <si>
    <t>5. India automotive demand: †† 2019 included in Rest of the World.</t>
  </si>
  <si>
    <t>6. Medical: ‡ 2019 regional data not published.</t>
  </si>
  <si>
    <t>7. The WPIC did not publish quarterly estimates for 2013 or the first two quarters of 2014. However, quarterly estimates from Q3 2014, to Q4 2017 are contained in</t>
  </si>
  <si>
    <t>Source: Metals Focus 2019-2020, SFA (Oxford) 2013-2018.</t>
  </si>
  <si>
    <t>2. Non-road automotive demand: † 2019 and 2020 included in autocatalyst.</t>
  </si>
  <si>
    <t>††</t>
  </si>
  <si>
    <t>3. Medical: ‡ 2019 regional data not published.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</si>
</sst>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#,##0_ ;[Red]\-#,##0\ "/>
    <numFmt numFmtId="166" formatCode="\+#,##0;\-#,##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rgb="FF808080"/>
      <name val="Arial"/>
      <family val="2"/>
    </font>
    <font>
      <b/>
      <sz val="8"/>
      <color rgb="FF00008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8"/>
      <color theme="1"/>
      <name val="Arial"/>
      <family val="2"/>
    </font>
    <font>
      <i/>
      <sz val="11"/>
      <name val="Arial"/>
      <family val="2"/>
    </font>
    <font>
      <b/>
      <i/>
      <sz val="8"/>
      <name val="Arial"/>
      <family val="2"/>
    </font>
    <font>
      <i/>
      <sz val="11"/>
      <color rgb="FF00B050"/>
      <name val="Arial"/>
      <family val="2"/>
    </font>
    <font>
      <b/>
      <i/>
      <sz val="8"/>
      <color rgb="FF00B050"/>
      <name val="Arial"/>
      <family val="2"/>
    </font>
    <font>
      <i/>
      <sz val="8"/>
      <color rgb="FF00B050"/>
      <name val="Arial"/>
      <family val="2"/>
    </font>
    <font>
      <sz val="8"/>
      <name val="Calibri"/>
      <family val="2"/>
      <scheme val="minor"/>
    </font>
    <font>
      <sz val="11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  <font>
      <sz val="8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4" fillId="2" borderId="0" xfId="0" applyFont="1" applyFill="1"/>
    <xf numFmtId="0" fontId="4" fillId="2" borderId="0" xfId="0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top"/>
    </xf>
    <xf numFmtId="3" fontId="6" fillId="2" borderId="0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horizontal="right" vertical="center"/>
    </xf>
    <xf numFmtId="0" fontId="13" fillId="2" borderId="0" xfId="0" applyFont="1" applyFill="1" applyBorder="1"/>
    <xf numFmtId="0" fontId="4" fillId="2" borderId="0" xfId="0" applyFont="1" applyFill="1" applyAlignment="1">
      <alignment vertical="center"/>
    </xf>
    <xf numFmtId="0" fontId="13" fillId="2" borderId="0" xfId="0" applyFont="1" applyFill="1"/>
    <xf numFmtId="9" fontId="13" fillId="2" borderId="0" xfId="1" applyFont="1" applyFill="1"/>
    <xf numFmtId="2" fontId="13" fillId="2" borderId="0" xfId="1" applyNumberFormat="1" applyFont="1" applyFill="1" applyBorder="1"/>
    <xf numFmtId="3" fontId="13" fillId="2" borderId="0" xfId="0" applyNumberFormat="1" applyFont="1" applyFill="1" applyBorder="1"/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vertical="center"/>
    </xf>
    <xf numFmtId="9" fontId="8" fillId="2" borderId="0" xfId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horizontal="right" vertical="center"/>
    </xf>
    <xf numFmtId="3" fontId="8" fillId="2" borderId="2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right"/>
    </xf>
    <xf numFmtId="166" fontId="8" fillId="2" borderId="0" xfId="0" applyNumberFormat="1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/>
    <xf numFmtId="0" fontId="11" fillId="2" borderId="3" xfId="0" applyFont="1" applyFill="1" applyBorder="1" applyAlignment="1">
      <alignment vertical="center"/>
    </xf>
    <xf numFmtId="3" fontId="11" fillId="2" borderId="3" xfId="0" applyNumberFormat="1" applyFont="1" applyFill="1" applyBorder="1" applyAlignment="1">
      <alignment horizontal="right" vertical="center"/>
    </xf>
    <xf numFmtId="3" fontId="11" fillId="2" borderId="3" xfId="0" applyNumberFormat="1" applyFont="1" applyFill="1" applyBorder="1" applyAlignment="1">
      <alignment vertical="center"/>
    </xf>
    <xf numFmtId="3" fontId="3" fillId="2" borderId="0" xfId="0" applyNumberFormat="1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11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/>
    <xf numFmtId="3" fontId="12" fillId="2" borderId="0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right" vertical="center"/>
    </xf>
    <xf numFmtId="3" fontId="12" fillId="2" borderId="2" xfId="0" applyNumberFormat="1" applyFont="1" applyFill="1" applyBorder="1" applyAlignment="1">
      <alignment vertical="center"/>
    </xf>
    <xf numFmtId="0" fontId="11" fillId="2" borderId="2" xfId="0" applyFont="1" applyFill="1" applyBorder="1" applyAlignment="1"/>
    <xf numFmtId="3" fontId="11" fillId="2" borderId="2" xfId="0" applyNumberFormat="1" applyFont="1" applyFill="1" applyBorder="1" applyAlignment="1"/>
    <xf numFmtId="9" fontId="11" fillId="2" borderId="2" xfId="1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/>
    <xf numFmtId="9" fontId="7" fillId="2" borderId="0" xfId="1" applyNumberFormat="1" applyFont="1" applyFill="1" applyBorder="1" applyAlignment="1">
      <alignment horizontal="right" vertical="center"/>
    </xf>
    <xf numFmtId="0" fontId="15" fillId="2" borderId="0" xfId="0" applyFont="1" applyFill="1"/>
    <xf numFmtId="164" fontId="12" fillId="2" borderId="0" xfId="1" applyNumberFormat="1" applyFont="1" applyFill="1" applyBorder="1" applyAlignment="1">
      <alignment vertical="center"/>
    </xf>
    <xf numFmtId="165" fontId="11" fillId="2" borderId="0" xfId="0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Border="1"/>
    <xf numFmtId="3" fontId="11" fillId="0" borderId="0" xfId="0" applyNumberFormat="1" applyFont="1" applyFill="1" applyBorder="1" applyAlignment="1">
      <alignment horizontal="right" vertical="center"/>
    </xf>
    <xf numFmtId="9" fontId="11" fillId="0" borderId="0" xfId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9" fontId="8" fillId="0" borderId="0" xfId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right" vertical="center"/>
    </xf>
    <xf numFmtId="9" fontId="8" fillId="0" borderId="2" xfId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 vertical="center"/>
    </xf>
    <xf numFmtId="9" fontId="11" fillId="0" borderId="2" xfId="1" applyFont="1" applyFill="1" applyBorder="1" applyAlignment="1">
      <alignment horizontal="right" vertical="center"/>
    </xf>
    <xf numFmtId="0" fontId="13" fillId="0" borderId="2" xfId="0" applyFont="1" applyBorder="1"/>
    <xf numFmtId="3" fontId="11" fillId="0" borderId="0" xfId="0" applyNumberFormat="1" applyFont="1" applyFill="1" applyBorder="1" applyAlignment="1">
      <alignment vertical="center"/>
    </xf>
    <xf numFmtId="0" fontId="15" fillId="0" borderId="0" xfId="0" applyFont="1"/>
    <xf numFmtId="3" fontId="13" fillId="0" borderId="0" xfId="0" applyNumberFormat="1" applyFont="1"/>
    <xf numFmtId="0" fontId="15" fillId="0" borderId="0" xfId="0" applyFont="1" applyBorder="1"/>
    <xf numFmtId="3" fontId="7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/>
    <xf numFmtId="9" fontId="8" fillId="0" borderId="0" xfId="1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9" fontId="8" fillId="0" borderId="2" xfId="1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vertical="center"/>
    </xf>
    <xf numFmtId="9" fontId="11" fillId="0" borderId="0" xfId="1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/>
    <xf numFmtId="9" fontId="11" fillId="0" borderId="2" xfId="1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/>
    <xf numFmtId="0" fontId="3" fillId="0" borderId="0" xfId="0" applyFont="1"/>
    <xf numFmtId="3" fontId="6" fillId="0" borderId="0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/>
    <xf numFmtId="0" fontId="17" fillId="2" borderId="0" xfId="0" applyFont="1" applyFill="1" applyBorder="1"/>
    <xf numFmtId="3" fontId="18" fillId="2" borderId="0" xfId="0" applyNumberFormat="1" applyFont="1" applyFill="1" applyBorder="1" applyAlignment="1">
      <alignment horizontal="right" vertical="center"/>
    </xf>
    <xf numFmtId="9" fontId="12" fillId="0" borderId="0" xfId="1" applyFont="1" applyFill="1" applyBorder="1" applyAlignment="1">
      <alignment vertical="center"/>
    </xf>
    <xf numFmtId="3" fontId="3" fillId="0" borderId="0" xfId="0" applyNumberFormat="1" applyFont="1" applyBorder="1"/>
    <xf numFmtId="0" fontId="3" fillId="0" borderId="3" xfId="0" applyFont="1" applyBorder="1"/>
    <xf numFmtId="0" fontId="20" fillId="2" borderId="0" xfId="0" applyFont="1" applyFill="1" applyBorder="1" applyAlignment="1">
      <alignment horizontal="right" vertical="top"/>
    </xf>
    <xf numFmtId="0" fontId="19" fillId="2" borderId="0" xfId="0" applyFont="1" applyFill="1" applyBorder="1"/>
    <xf numFmtId="3" fontId="20" fillId="2" borderId="0" xfId="0" applyNumberFormat="1" applyFont="1" applyFill="1" applyBorder="1" applyAlignment="1">
      <alignment vertical="center"/>
    </xf>
    <xf numFmtId="9" fontId="11" fillId="0" borderId="1" xfId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top"/>
    </xf>
    <xf numFmtId="9" fontId="11" fillId="2" borderId="3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right" vertical="top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left"/>
    </xf>
    <xf numFmtId="0" fontId="13" fillId="0" borderId="0" xfId="0" applyFont="1" applyFill="1"/>
    <xf numFmtId="9" fontId="8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/>
    <xf numFmtId="0" fontId="15" fillId="0" borderId="0" xfId="0" applyFont="1" applyFill="1" applyBorder="1"/>
    <xf numFmtId="0" fontId="11" fillId="0" borderId="3" xfId="0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9" fontId="11" fillId="0" borderId="3" xfId="1" applyFont="1" applyFill="1" applyBorder="1" applyAlignment="1">
      <alignment horizontal="right" vertical="center"/>
    </xf>
    <xf numFmtId="0" fontId="3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3" fontId="21" fillId="0" borderId="0" xfId="0" applyNumberFormat="1" applyFont="1" applyFill="1" applyBorder="1" applyAlignment="1">
      <alignment horizontal="right" vertical="center"/>
    </xf>
    <xf numFmtId="9" fontId="11" fillId="0" borderId="3" xfId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3" fontId="20" fillId="0" borderId="3" xfId="0" applyNumberFormat="1" applyFont="1" applyFill="1" applyBorder="1" applyAlignment="1">
      <alignment vertical="center"/>
    </xf>
    <xf numFmtId="0" fontId="0" fillId="2" borderId="0" xfId="0" applyFill="1"/>
    <xf numFmtId="0" fontId="23" fillId="2" borderId="0" xfId="0" applyFont="1" applyFill="1" applyBorder="1"/>
    <xf numFmtId="0" fontId="24" fillId="2" borderId="0" xfId="0" applyFont="1" applyFill="1" applyAlignment="1">
      <alignment vertical="center"/>
    </xf>
    <xf numFmtId="0" fontId="23" fillId="2" borderId="0" xfId="0" applyFont="1" applyFill="1"/>
    <xf numFmtId="9" fontId="23" fillId="2" borderId="0" xfId="1" applyFont="1" applyFill="1"/>
    <xf numFmtId="3" fontId="25" fillId="2" borderId="0" xfId="0" applyNumberFormat="1" applyFont="1" applyFill="1" applyBorder="1"/>
    <xf numFmtId="2" fontId="23" fillId="2" borderId="0" xfId="1" applyNumberFormat="1" applyFont="1" applyFill="1" applyBorder="1"/>
    <xf numFmtId="3" fontId="23" fillId="2" borderId="0" xfId="0" applyNumberFormat="1" applyFont="1" applyFill="1" applyBorder="1"/>
    <xf numFmtId="0" fontId="23" fillId="0" borderId="0" xfId="0" applyFont="1"/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/>
    <xf numFmtId="0" fontId="24" fillId="2" borderId="0" xfId="0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right" vertical="center"/>
    </xf>
    <xf numFmtId="9" fontId="24" fillId="0" borderId="0" xfId="1" applyFont="1" applyFill="1" applyBorder="1" applyAlignment="1">
      <alignment horizontal="right" vertical="center"/>
    </xf>
    <xf numFmtId="0" fontId="23" fillId="0" borderId="0" xfId="0" applyFont="1" applyBorder="1"/>
    <xf numFmtId="0" fontId="27" fillId="0" borderId="0" xfId="0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vertical="center"/>
    </xf>
    <xf numFmtId="9" fontId="27" fillId="0" borderId="0" xfId="1" applyFont="1" applyFill="1" applyBorder="1" applyAlignment="1">
      <alignment horizontal="right" vertical="center"/>
    </xf>
    <xf numFmtId="3" fontId="28" fillId="0" borderId="0" xfId="0" applyNumberFormat="1" applyFont="1" applyFill="1" applyBorder="1" applyAlignment="1">
      <alignment vertical="center"/>
    </xf>
    <xf numFmtId="3" fontId="24" fillId="0" borderId="2" xfId="0" applyNumberFormat="1" applyFont="1" applyFill="1" applyBorder="1" applyAlignment="1">
      <alignment horizontal="right" vertical="center"/>
    </xf>
    <xf numFmtId="3" fontId="27" fillId="0" borderId="2" xfId="0" applyNumberFormat="1" applyFont="1" applyFill="1" applyBorder="1" applyAlignment="1">
      <alignment horizontal="right" vertical="center"/>
    </xf>
    <xf numFmtId="9" fontId="27" fillId="0" borderId="2" xfId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left"/>
    </xf>
    <xf numFmtId="0" fontId="23" fillId="0" borderId="0" xfId="0" applyFont="1" applyFill="1"/>
    <xf numFmtId="166" fontId="27" fillId="0" borderId="0" xfId="0" applyNumberFormat="1" applyFont="1" applyFill="1" applyBorder="1" applyAlignment="1">
      <alignment horizontal="right"/>
    </xf>
    <xf numFmtId="9" fontId="27" fillId="0" borderId="0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vertical="center"/>
    </xf>
    <xf numFmtId="3" fontId="24" fillId="0" borderId="1" xfId="0" applyNumberFormat="1" applyFont="1" applyFill="1" applyBorder="1" applyAlignment="1">
      <alignment horizontal="right" vertical="center"/>
    </xf>
    <xf numFmtId="9" fontId="24" fillId="0" borderId="1" xfId="1" applyFont="1" applyFill="1" applyBorder="1" applyAlignment="1">
      <alignment vertical="center"/>
    </xf>
    <xf numFmtId="9" fontId="24" fillId="0" borderId="0" xfId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horizontal="right"/>
    </xf>
    <xf numFmtId="0" fontId="24" fillId="0" borderId="2" xfId="0" applyFont="1" applyFill="1" applyBorder="1" applyAlignment="1">
      <alignment vertical="center"/>
    </xf>
    <xf numFmtId="9" fontId="24" fillId="0" borderId="2" xfId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right" vertical="center"/>
    </xf>
    <xf numFmtId="0" fontId="24" fillId="0" borderId="3" xfId="0" applyFont="1" applyFill="1" applyBorder="1" applyAlignment="1">
      <alignment vertical="center"/>
    </xf>
    <xf numFmtId="3" fontId="24" fillId="0" borderId="3" xfId="0" applyNumberFormat="1" applyFont="1" applyFill="1" applyBorder="1" applyAlignment="1">
      <alignment horizontal="right" vertical="center"/>
    </xf>
    <xf numFmtId="9" fontId="24" fillId="0" borderId="3" xfId="1" applyFont="1" applyFill="1" applyBorder="1" applyAlignment="1">
      <alignment horizontal="right" vertical="center"/>
    </xf>
    <xf numFmtId="0" fontId="27" fillId="2" borderId="0" xfId="0" applyFont="1" applyFill="1" applyBorder="1"/>
    <xf numFmtId="0" fontId="27" fillId="0" borderId="0" xfId="0" applyFont="1" applyFill="1" applyBorder="1"/>
    <xf numFmtId="0" fontId="27" fillId="0" borderId="0" xfId="0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 vertical="center"/>
    </xf>
    <xf numFmtId="0" fontId="27" fillId="0" borderId="0" xfId="0" applyFont="1"/>
    <xf numFmtId="3" fontId="26" fillId="0" borderId="3" xfId="0" applyNumberFormat="1" applyFont="1" applyFill="1" applyBorder="1" applyAlignment="1">
      <alignment vertical="center"/>
    </xf>
    <xf numFmtId="9" fontId="24" fillId="0" borderId="3" xfId="1" applyFont="1" applyFill="1" applyBorder="1" applyAlignment="1">
      <alignment vertical="center"/>
    </xf>
    <xf numFmtId="3" fontId="24" fillId="0" borderId="3" xfId="0" applyNumberFormat="1" applyFont="1" applyFill="1" applyBorder="1" applyAlignment="1">
      <alignment vertical="center"/>
    </xf>
    <xf numFmtId="3" fontId="24" fillId="2" borderId="0" xfId="0" applyNumberFormat="1" applyFont="1" applyFill="1" applyBorder="1" applyAlignment="1">
      <alignment vertical="center"/>
    </xf>
    <xf numFmtId="0" fontId="25" fillId="2" borderId="0" xfId="0" applyFont="1" applyFill="1" applyBorder="1"/>
    <xf numFmtId="0" fontId="25" fillId="0" borderId="0" xfId="0" applyFont="1"/>
    <xf numFmtId="3" fontId="23" fillId="0" borderId="0" xfId="0" applyNumberFormat="1" applyFont="1"/>
    <xf numFmtId="3" fontId="27" fillId="2" borderId="0" xfId="0" applyNumberFormat="1" applyFont="1" applyFill="1" applyBorder="1"/>
    <xf numFmtId="0" fontId="29" fillId="0" borderId="0" xfId="0" applyFont="1"/>
    <xf numFmtId="0" fontId="24" fillId="2" borderId="0" xfId="0" applyFont="1" applyFill="1"/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/>
    <xf numFmtId="0" fontId="24" fillId="2" borderId="0" xfId="0" applyFont="1" applyFill="1" applyBorder="1" applyAlignment="1">
      <alignment vertical="top"/>
    </xf>
    <xf numFmtId="0" fontId="24" fillId="2" borderId="0" xfId="0" applyFont="1" applyFill="1" applyBorder="1" applyAlignment="1">
      <alignment horizontal="right" vertical="center" wrapText="1"/>
    </xf>
    <xf numFmtId="0" fontId="28" fillId="2" borderId="0" xfId="0" applyFont="1" applyFill="1" applyBorder="1" applyAlignment="1">
      <alignment horizontal="right" vertical="center"/>
    </xf>
    <xf numFmtId="3" fontId="27" fillId="2" borderId="0" xfId="0" applyNumberFormat="1" applyFont="1" applyFill="1" applyBorder="1" applyAlignment="1">
      <alignment vertical="center"/>
    </xf>
    <xf numFmtId="9" fontId="27" fillId="2" borderId="0" xfId="1" applyFont="1" applyFill="1" applyBorder="1" applyAlignment="1">
      <alignment horizontal="right" vertical="center"/>
    </xf>
    <xf numFmtId="3" fontId="26" fillId="2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/>
    <xf numFmtId="9" fontId="24" fillId="0" borderId="0" xfId="1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/>
    <xf numFmtId="3" fontId="24" fillId="2" borderId="0" xfId="0" applyNumberFormat="1" applyFont="1" applyFill="1" applyBorder="1" applyAlignment="1"/>
    <xf numFmtId="3" fontId="24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right" vertical="center"/>
    </xf>
    <xf numFmtId="9" fontId="27" fillId="0" borderId="0" xfId="1" applyNumberFormat="1" applyFont="1" applyFill="1" applyBorder="1" applyAlignment="1">
      <alignment horizontal="right" vertical="center"/>
    </xf>
    <xf numFmtId="3" fontId="28" fillId="2" borderId="0" xfId="0" applyNumberFormat="1" applyFont="1" applyFill="1" applyBorder="1" applyAlignment="1">
      <alignment vertical="center"/>
    </xf>
    <xf numFmtId="3" fontId="28" fillId="2" borderId="0" xfId="0" applyNumberFormat="1" applyFont="1" applyFill="1" applyBorder="1" applyAlignment="1">
      <alignment horizontal="right" vertical="center"/>
    </xf>
    <xf numFmtId="9" fontId="27" fillId="2" borderId="0" xfId="1" applyNumberFormat="1" applyFont="1" applyFill="1" applyBorder="1" applyAlignment="1">
      <alignment horizontal="right" vertical="center"/>
    </xf>
    <xf numFmtId="3" fontId="26" fillId="2" borderId="0" xfId="0" applyNumberFormat="1" applyFont="1" applyFill="1" applyBorder="1" applyAlignment="1">
      <alignment horizontal="right" vertical="center"/>
    </xf>
    <xf numFmtId="0" fontId="27" fillId="2" borderId="2" xfId="0" applyFont="1" applyFill="1" applyBorder="1" applyAlignment="1">
      <alignment horizontal="right" vertical="center"/>
    </xf>
    <xf numFmtId="3" fontId="27" fillId="0" borderId="2" xfId="0" applyNumberFormat="1" applyFont="1" applyFill="1" applyBorder="1" applyAlignment="1">
      <alignment vertical="center"/>
    </xf>
    <xf numFmtId="9" fontId="27" fillId="0" borderId="2" xfId="1" applyNumberFormat="1" applyFont="1" applyFill="1" applyBorder="1" applyAlignment="1">
      <alignment horizontal="right" vertical="center"/>
    </xf>
    <xf numFmtId="3" fontId="28" fillId="0" borderId="2" xfId="0" applyNumberFormat="1" applyFont="1" applyFill="1" applyBorder="1" applyAlignment="1">
      <alignment vertical="center"/>
    </xf>
    <xf numFmtId="3" fontId="28" fillId="2" borderId="2" xfId="0" applyNumberFormat="1" applyFont="1" applyFill="1" applyBorder="1" applyAlignment="1">
      <alignment vertical="center"/>
    </xf>
    <xf numFmtId="9" fontId="28" fillId="0" borderId="0" xfId="1" applyFont="1" applyFill="1" applyBorder="1" applyAlignment="1">
      <alignment vertical="center"/>
    </xf>
    <xf numFmtId="3" fontId="24" fillId="2" borderId="0" xfId="0" applyNumberFormat="1" applyFont="1" applyFill="1" applyBorder="1" applyAlignment="1">
      <alignment horizontal="right" vertical="center"/>
    </xf>
    <xf numFmtId="3" fontId="27" fillId="2" borderId="0" xfId="0" applyNumberFormat="1" applyFont="1" applyFill="1" applyBorder="1" applyAlignment="1">
      <alignment horizontal="right" vertical="center"/>
    </xf>
    <xf numFmtId="0" fontId="24" fillId="2" borderId="2" xfId="0" applyFont="1" applyFill="1" applyBorder="1" applyAlignment="1"/>
    <xf numFmtId="3" fontId="24" fillId="0" borderId="2" xfId="0" applyNumberFormat="1" applyFont="1" applyFill="1" applyBorder="1" applyAlignment="1"/>
    <xf numFmtId="9" fontId="24" fillId="0" borderId="2" xfId="1" applyNumberFormat="1" applyFont="1" applyFill="1" applyBorder="1" applyAlignment="1">
      <alignment horizontal="right"/>
    </xf>
    <xf numFmtId="3" fontId="24" fillId="2" borderId="2" xfId="0" applyNumberFormat="1" applyFont="1" applyFill="1" applyBorder="1" applyAlignment="1"/>
    <xf numFmtId="9" fontId="24" fillId="2" borderId="2" xfId="1" applyNumberFormat="1" applyFont="1" applyFill="1" applyBorder="1" applyAlignment="1">
      <alignment horizontal="right"/>
    </xf>
    <xf numFmtId="3" fontId="27" fillId="2" borderId="0" xfId="0" applyNumberFormat="1" applyFont="1" applyFill="1" applyBorder="1" applyAlignment="1"/>
    <xf numFmtId="0" fontId="24" fillId="2" borderId="3" xfId="0" applyFont="1" applyFill="1" applyBorder="1" applyAlignment="1">
      <alignment vertical="center"/>
    </xf>
    <xf numFmtId="3" fontId="24" fillId="2" borderId="3" xfId="0" applyNumberFormat="1" applyFont="1" applyFill="1" applyBorder="1" applyAlignment="1">
      <alignment vertical="center"/>
    </xf>
    <xf numFmtId="164" fontId="28" fillId="2" borderId="0" xfId="1" applyNumberFormat="1" applyFont="1" applyFill="1" applyBorder="1" applyAlignment="1">
      <alignment vertical="center"/>
    </xf>
    <xf numFmtId="165" fontId="24" fillId="2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/>
    </xf>
    <xf numFmtId="9" fontId="27" fillId="0" borderId="0" xfId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horizontal="right" vertical="center"/>
    </xf>
    <xf numFmtId="165" fontId="26" fillId="0" borderId="0" xfId="0" applyNumberFormat="1" applyFont="1" applyFill="1" applyBorder="1" applyAlignment="1">
      <alignment horizontal="right" vertical="center"/>
    </xf>
    <xf numFmtId="9" fontId="24" fillId="0" borderId="0" xfId="1" applyFont="1" applyFill="1" applyBorder="1" applyAlignment="1">
      <alignment horizontal="right"/>
    </xf>
    <xf numFmtId="0" fontId="25" fillId="0" borderId="0" xfId="0" applyFont="1" applyFill="1" applyBorder="1"/>
    <xf numFmtId="1" fontId="27" fillId="0" borderId="0" xfId="1" applyNumberFormat="1" applyFont="1" applyFill="1" applyBorder="1" applyAlignment="1">
      <alignment vertical="center"/>
    </xf>
    <xf numFmtId="9" fontId="24" fillId="0" borderId="0" xfId="1" applyNumberFormat="1" applyFont="1" applyFill="1" applyBorder="1" applyAlignment="1">
      <alignment vertical="center"/>
    </xf>
    <xf numFmtId="9" fontId="24" fillId="2" borderId="3" xfId="1" applyFont="1" applyFill="1" applyBorder="1" applyAlignment="1">
      <alignment vertical="center"/>
    </xf>
    <xf numFmtId="9" fontId="24" fillId="0" borderId="0" xfId="0" applyNumberFormat="1" applyFont="1" applyFill="1" applyBorder="1" applyAlignment="1">
      <alignment vertical="center"/>
    </xf>
    <xf numFmtId="9" fontId="24" fillId="0" borderId="0" xfId="0" applyNumberFormat="1" applyFont="1" applyFill="1" applyBorder="1" applyAlignment="1">
      <alignment horizontal="right" vertical="center"/>
    </xf>
    <xf numFmtId="9" fontId="27" fillId="0" borderId="0" xfId="0" applyNumberFormat="1" applyFont="1" applyFill="1" applyBorder="1" applyAlignment="1">
      <alignment vertical="center"/>
    </xf>
    <xf numFmtId="9" fontId="27" fillId="0" borderId="0" xfId="0" applyNumberFormat="1" applyFont="1" applyFill="1" applyBorder="1"/>
    <xf numFmtId="3" fontId="24" fillId="0" borderId="0" xfId="1" applyNumberFormat="1" applyFont="1" applyFill="1" applyBorder="1" applyAlignment="1">
      <alignment horizontal="right" vertical="center"/>
    </xf>
    <xf numFmtId="1" fontId="27" fillId="0" borderId="0" xfId="0" applyNumberFormat="1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3" fontId="27" fillId="0" borderId="2" xfId="0" applyNumberFormat="1" applyFont="1" applyBorder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3" fontId="27" fillId="0" borderId="0" xfId="0" applyNumberFormat="1" applyFont="1"/>
  </cellXfs>
  <cellStyles count="12">
    <cellStyle name="Comma 2" xfId="5" xr:uid="{00000000-0005-0000-0000-000000000000}"/>
    <cellStyle name="Comma 2 2" xfId="6" xr:uid="{00000000-0005-0000-0000-000001000000}"/>
    <cellStyle name="Comma 2 2 2" xfId="8" xr:uid="{6BF14098-88EE-4EAC-B0FB-58F2B85846A1}"/>
    <cellStyle name="Comma 2 2 3" xfId="10" xr:uid="{DA75D3A2-4863-4BD2-BD7B-646489356FAF}"/>
    <cellStyle name="Comma 2 3" xfId="7" xr:uid="{BE0575D3-9801-4473-BBE8-0AE0B398F5A0}"/>
    <cellStyle name="Comma 2 4" xfId="9" xr:uid="{35E108D2-28DC-4F49-9208-DAF3D2E0866B}"/>
    <cellStyle name="Normal" xfId="0" builtinId="0"/>
    <cellStyle name="Normal 2" xfId="2" xr:uid="{00000000-0005-0000-0000-000003000000}"/>
    <cellStyle name="Normal 3" xfId="4" xr:uid="{00000000-0005-0000-0000-000004000000}"/>
    <cellStyle name="Per cent 2" xfId="11" xr:uid="{543D8A19-9FCF-4EEE-AB5E-F559AF7868AB}"/>
    <cellStyle name="Percent" xfId="1" builtinId="5"/>
    <cellStyle name="Percent 2" xfId="3" xr:uid="{00000000-0005-0000-0000-000006000000}"/>
  </cellStyles>
  <dxfs count="0"/>
  <tableStyles count="0" defaultTableStyle="TableStyleMedium2" defaultPivotStyle="PivotStyleLight16"/>
  <colors>
    <mruColors>
      <color rgb="FF000080"/>
      <color rgb="FFFFFF66"/>
      <color rgb="FFB9E1FA"/>
      <color rgb="FFCCAF0A"/>
      <color rgb="FF64A73B"/>
      <color rgb="FFB9CA1A"/>
      <color rgb="FFAA2B1E"/>
      <color rgb="FFFFAD1C"/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platinuminvestment.com/investment-research/mifid-i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179293</xdr:rowOff>
    </xdr:from>
    <xdr:to>
      <xdr:col>14</xdr:col>
      <xdr:colOff>44823</xdr:colOff>
      <xdr:row>54</xdr:row>
      <xdr:rowOff>125506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42840D-86EF-4F68-97F6-5D9CA5F09E1B}"/>
            </a:ext>
          </a:extLst>
        </xdr:cNvPr>
        <xdr:cNvSpPr txBox="1"/>
      </xdr:nvSpPr>
      <xdr:spPr>
        <a:xfrm>
          <a:off x="627529" y="179293"/>
          <a:ext cx="8202706" cy="96280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IMPORTANT NOTICE AND DISCLAIMER</a:t>
          </a:r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This publication is general and solely for educational purposes. The publisher, The World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Platinum Investment Council, has been formed by the world’s leading platinum producers to develop the market for platinum investment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demand. Its mission is to stimulate investor demand for physical platinum through both actionable insights and targeted development,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providing investors with the information to support informed decisions regarding platinum and working with financial institutions and market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participants to develop products and channels that investors need. No part of this report may be reproduced or distributed in any manner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without attribution to the authors. The research for the period 2019 and 2020 attributed to Metals Focus in the publication is © Metals Focus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Copyright reserved. All copyright and other intellectual property rights in the data and commentary contained in this report and attributed to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Metals Focus, remain the property of Metals Focus, one of our third party content providers, and no person other than Metals Focus shall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 entitled to register any intellectual property rights in that information, or data herein. The analysis, data and other information attributed to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Metals Focus reflect Metal Focus’ judgment as of the date of the document and are subject to change without notice. No part of the Metals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Focus data or commentary shall be used for the specific purpose of accessing capital markets (fundraising) without the written permission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of Metals Focus.</a:t>
          </a:r>
        </a:p>
        <a:p>
          <a:pPr algn="l"/>
          <a:endParaRPr lang="en-GB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research for the period 2013 to 2018 attributed to SFA in the publication is © SFA Copyright reserved. All copyright and other intellectual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property rights in the data for the period 2013-2018 contained in this report remain the property of SFA, one of our third party content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providers, and no person other than SFA shall be entitled to register any intellectual property rights in the information, or data herein. The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analysis, data and other information attributed to SFA reflect SFA’s judgment as of the date of the document. No part of the data or other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information shall be used for the specific purpose of accessing capital markets (fundraising) without the written permission of SFA.</a:t>
          </a:r>
        </a:p>
        <a:p>
          <a:pPr algn="l"/>
          <a:endParaRPr lang="en-GB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publication is not, and should not be construed to be, an offer to sell or a solicitation of an offer to buy any security. With this publication,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neither the publisher nor its content providers intend to transmit any order for, arrange for, advise on, act as agent in relation to, or otherwise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facilitate any transaction involving securities or commodities regardless of whether such are otherwise referenced in it. This publication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is not intended to provide tax, legal, or investment advice and nothing in it should be construed as a recommendation to buy, sell, or hold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any investment or security or to engage in any investment strategy or transaction. Neither the publisher nor its content providers is,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 purports to be, a broker-dealer, a registered investment advisor, or otherwise registered under the laws of the United States or the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United Kingdom, including under the Financial Services and Markets Act 2000 or Senior Managers and Certifications Regime or by the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Financial Conduct Authority.</a:t>
          </a:r>
        </a:p>
        <a:p>
          <a:pPr algn="l"/>
          <a:endParaRPr lang="en-GB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publication is not, and should not be construed to be, personalized investment advice directed to or appropriate for any particular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investor. Any investment should be made only after consulting a professional investment advisor. You are solely responsible for determining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whether any investment, investment strategy, security or related transaction is appropriate for you based on your investment objectives,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financial circumstances and risk tolerance. You should consult your business, legal, tax or accounting advisors regarding your specific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business, legal or tax situation or circumstances.</a:t>
          </a:r>
        </a:p>
        <a:p>
          <a:pPr algn="l"/>
          <a:endParaRPr lang="en-GB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information on which this publication is based is believed to be reliable. Nevertheless, neither the publisher nor its content providers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can guarantee the accuracy or completeness of the information. This publication contains forward-looking statements, including statements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regarding expected continual growth of the industry. The publisher and Metals Focus note that statements contained in the publication that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look forward in time, which include everything other than historical information, involve risks and uncertainties that may affect actual results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 neither the publisher nor its content providers accepts any liability whatsoever for any loss or damage suffered by any person in reliance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on the information in the publication.</a:t>
          </a:r>
        </a:p>
        <a:p>
          <a:pPr algn="l"/>
          <a:endParaRPr lang="en-GB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logos, services marks and trademarks of the World Platinum Investment Council are owned exclusively by it. All other trademarks used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this publication are the property of their respective trademark holders. The publisher is not affiliated, connected, or associated with, and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is not sponsored, approved, or originated by, the trademark holders unless otherwise stated. No claim is made by the publisher to any rights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any third-party trademarks.</a:t>
          </a:r>
        </a:p>
        <a:p>
          <a:pPr algn="l"/>
          <a:endParaRPr lang="en-GB" sz="1000" b="1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GB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WPIC Research MiFID II Status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World Platinum Investment Council (WPIC) has undertaken an internal and external review of its content and services for MiFID II.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 a result WPIC highlights the following to the recipients of its research services, and their Compliance/Legal departments:</a:t>
          </a:r>
        </a:p>
        <a:p>
          <a:pPr algn="l"/>
          <a:endParaRPr lang="en-GB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WPIC research content falls clearly within the Minor Non-Monetary Benefit Category, and can continue to be consumed by all asset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managers free of charge. WPIC research can be freely shared across investment organisations.</a:t>
          </a:r>
        </a:p>
        <a:p>
          <a:pPr algn="l"/>
          <a:endParaRPr lang="en-GB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WPIC does not conduct any financial instrument execution business. WPIC does not have any market making, sales trading, trading or share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dealing activity. (No possible inducement).</a:t>
          </a:r>
        </a:p>
        <a:p>
          <a:pPr algn="l"/>
          <a:endParaRPr lang="en-GB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WPIC content is disseminated widely and made available to all interested parties through a range of different channels, therefore qualifying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 a “Minor Non-Monetary Benefit” under MiFID II (ESMA/FCA/AMF). WPIC research is made freely available through the WPIC website.</a:t>
          </a:r>
        </a:p>
        <a:p>
          <a:pPr algn="l"/>
          <a:endParaRPr lang="en-GB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WPIC does not have any permissioning requirements on research aggregation platforms.</a:t>
          </a:r>
        </a:p>
        <a:p>
          <a:pPr algn="l"/>
          <a:endParaRPr lang="en-GB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WPIC does not, and will not seek, any payment from consumers of our research services. WPIC makes it clear to institutional investors that</a:t>
          </a: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it does not seek payment from them for our freely available content.</a:t>
          </a:r>
        </a:p>
        <a:p>
          <a:pPr algn="l"/>
          <a:endParaRPr lang="en-GB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GB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More detailed information is available on the WPIC website: http://www.platinuminvestment.com/investment-research/mifid-ii</a:t>
          </a:r>
        </a:p>
        <a:p>
          <a:pPr algn="l"/>
          <a:endParaRPr lang="en-GB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WPIC">
      <a:dk1>
        <a:srgbClr val="0092BC"/>
      </a:dk1>
      <a:lt1>
        <a:sysClr val="window" lastClr="FFFFFF"/>
      </a:lt1>
      <a:dk2>
        <a:srgbClr val="000000"/>
      </a:dk2>
      <a:lt2>
        <a:srgbClr val="8C857B"/>
      </a:lt2>
      <a:accent1>
        <a:srgbClr val="00AFAA"/>
      </a:accent1>
      <a:accent2>
        <a:srgbClr val="7F56C5"/>
      </a:accent2>
      <a:accent3>
        <a:srgbClr val="FF9E16"/>
      </a:accent3>
      <a:accent4>
        <a:srgbClr val="FFE01E"/>
      </a:accent4>
      <a:accent5>
        <a:srgbClr val="EB5C5F"/>
      </a:accent5>
      <a:accent6>
        <a:srgbClr val="C482B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workbookViewId="0">
      <selection activeCell="H17" sqref="H17"/>
    </sheetView>
  </sheetViews>
  <sheetFormatPr defaultRowHeight="14.4" x14ac:dyDescent="0.3"/>
  <sheetData/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66"/>
  <sheetViews>
    <sheetView showGridLines="0" workbookViewId="0">
      <pane xSplit="3" ySplit="4" topLeftCell="E23" activePane="bottomRight" state="frozen"/>
      <selection activeCell="H17" sqref="H17"/>
      <selection pane="topRight" activeCell="H17" sqref="H17"/>
      <selection pane="bottomLeft" activeCell="H17" sqref="H17"/>
      <selection pane="bottomRight" activeCell="H17" sqref="H17"/>
    </sheetView>
  </sheetViews>
  <sheetFormatPr defaultColWidth="9.109375" defaultRowHeight="13.8" x14ac:dyDescent="0.25"/>
  <cols>
    <col min="1" max="1" width="9.109375" style="12"/>
    <col min="2" max="2" width="26.109375" style="14" customWidth="1"/>
    <col min="3" max="11" width="10" style="14" customWidth="1"/>
    <col min="12" max="13" width="10" style="54" customWidth="1"/>
    <col min="14" max="14" width="4.5546875" style="12" customWidth="1"/>
    <col min="15" max="15" width="10" style="14" hidden="1" customWidth="1"/>
    <col min="16" max="28" width="9.109375" style="12" hidden="1" customWidth="1"/>
    <col min="29" max="35" width="9.109375" style="12"/>
    <col min="36" max="37" width="10" style="54" customWidth="1"/>
    <col min="38" max="38" width="9.109375" style="12"/>
    <col min="39" max="40" width="9.109375" style="12" customWidth="1"/>
    <col min="41" max="46" width="9.109375" style="14" customWidth="1"/>
    <col min="47" max="49" width="9.109375" style="14"/>
    <col min="50" max="50" width="10" style="14" customWidth="1"/>
    <col min="51" max="51" width="10.109375" style="14" customWidth="1"/>
    <col min="52" max="16384" width="9.109375" style="14"/>
  </cols>
  <sheetData>
    <row r="1" spans="1:55" x14ac:dyDescent="0.25">
      <c r="B1" s="13" t="s">
        <v>74</v>
      </c>
      <c r="E1" s="15"/>
      <c r="L1" s="14"/>
      <c r="M1" s="14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4"/>
      <c r="AK1" s="14"/>
      <c r="AL1" s="16"/>
      <c r="AO1" s="17"/>
      <c r="AP1" s="17"/>
      <c r="AQ1" s="17"/>
      <c r="AR1" s="17"/>
      <c r="AS1" s="17"/>
      <c r="AT1" s="17"/>
      <c r="AU1" s="17"/>
      <c r="AV1" s="17"/>
      <c r="AW1" s="17"/>
    </row>
    <row r="2" spans="1:55" s="54" customFormat="1" ht="20.399999999999999" x14ac:dyDescent="0.25">
      <c r="A2" s="12"/>
      <c r="B2" s="104" t="s">
        <v>32</v>
      </c>
      <c r="C2" s="105"/>
      <c r="D2" s="106">
        <v>2013</v>
      </c>
      <c r="E2" s="106">
        <v>2014</v>
      </c>
      <c r="F2" s="106">
        <v>2015</v>
      </c>
      <c r="G2" s="106">
        <v>2016</v>
      </c>
      <c r="H2" s="106">
        <v>2017</v>
      </c>
      <c r="I2" s="106">
        <v>2018</v>
      </c>
      <c r="J2" s="106" t="s">
        <v>65</v>
      </c>
      <c r="K2" s="106" t="s">
        <v>76</v>
      </c>
      <c r="L2" s="107" t="s">
        <v>67</v>
      </c>
      <c r="M2" s="107" t="s">
        <v>77</v>
      </c>
      <c r="N2" s="108"/>
      <c r="O2" s="106" t="s">
        <v>20</v>
      </c>
      <c r="P2" s="106" t="s">
        <v>31</v>
      </c>
      <c r="Q2" s="106" t="s">
        <v>42</v>
      </c>
      <c r="R2" s="106" t="s">
        <v>43</v>
      </c>
      <c r="S2" s="106" t="s">
        <v>45</v>
      </c>
      <c r="T2" s="106" t="s">
        <v>46</v>
      </c>
      <c r="U2" s="106" t="s">
        <v>48</v>
      </c>
      <c r="V2" s="106" t="s">
        <v>49</v>
      </c>
      <c r="W2" s="106" t="s">
        <v>50</v>
      </c>
      <c r="X2" s="106" t="s">
        <v>51</v>
      </c>
      <c r="Y2" s="106" t="s">
        <v>55</v>
      </c>
      <c r="Z2" s="106" t="s">
        <v>56</v>
      </c>
      <c r="AA2" s="106" t="s">
        <v>57</v>
      </c>
      <c r="AB2" s="106" t="s">
        <v>58</v>
      </c>
      <c r="AC2" s="106" t="s">
        <v>61</v>
      </c>
      <c r="AD2" s="106" t="s">
        <v>62</v>
      </c>
      <c r="AE2" s="106" t="s">
        <v>64</v>
      </c>
      <c r="AF2" s="106" t="s">
        <v>66</v>
      </c>
      <c r="AG2" s="106" t="s">
        <v>69</v>
      </c>
      <c r="AH2" s="106" t="s">
        <v>70</v>
      </c>
      <c r="AI2" s="106" t="s">
        <v>75</v>
      </c>
      <c r="AJ2" s="107" t="s">
        <v>79</v>
      </c>
      <c r="AK2" s="107" t="s">
        <v>78</v>
      </c>
      <c r="AL2" s="109"/>
      <c r="AM2" s="106" t="s">
        <v>36</v>
      </c>
      <c r="AN2" s="106" t="s">
        <v>37</v>
      </c>
      <c r="AO2" s="106" t="s">
        <v>44</v>
      </c>
      <c r="AP2" s="106" t="s">
        <v>47</v>
      </c>
      <c r="AQ2" s="106" t="s">
        <v>52</v>
      </c>
      <c r="AR2" s="106" t="s">
        <v>54</v>
      </c>
      <c r="AS2" s="106" t="s">
        <v>59</v>
      </c>
      <c r="AT2" s="106" t="s">
        <v>60</v>
      </c>
      <c r="AU2" s="106" t="s">
        <v>63</v>
      </c>
      <c r="AV2" s="106" t="s">
        <v>68</v>
      </c>
      <c r="AW2" s="106" t="s">
        <v>71</v>
      </c>
      <c r="AX2" s="107" t="s">
        <v>72</v>
      </c>
      <c r="AY2" s="107" t="s">
        <v>73</v>
      </c>
      <c r="AZ2" s="103"/>
      <c r="BA2" s="99"/>
      <c r="BB2" s="103"/>
      <c r="BC2" s="19"/>
    </row>
    <row r="3" spans="1:55" s="54" customFormat="1" x14ac:dyDescent="0.25">
      <c r="A3" s="12"/>
      <c r="B3" s="108" t="s">
        <v>30</v>
      </c>
      <c r="C3" s="110"/>
      <c r="D3" s="110"/>
      <c r="E3" s="110"/>
      <c r="F3" s="110"/>
      <c r="G3" s="110"/>
      <c r="H3" s="110"/>
      <c r="I3" s="110"/>
      <c r="J3" s="110"/>
      <c r="K3" s="110"/>
      <c r="L3" s="109"/>
      <c r="M3" s="109"/>
      <c r="N3" s="109"/>
      <c r="O3" s="109"/>
      <c r="P3" s="111"/>
      <c r="Q3" s="111"/>
      <c r="R3" s="111"/>
      <c r="S3" s="111"/>
      <c r="T3" s="111"/>
      <c r="U3" s="111"/>
      <c r="V3" s="111"/>
      <c r="W3" s="111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09"/>
      <c r="AK3" s="109"/>
      <c r="AL3" s="111"/>
      <c r="AM3" s="111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9"/>
      <c r="AY3" s="109"/>
      <c r="BA3" s="9"/>
    </row>
    <row r="4" spans="1:55" s="55" customFormat="1" x14ac:dyDescent="0.25">
      <c r="A4" s="21"/>
      <c r="B4" s="113" t="s">
        <v>23</v>
      </c>
      <c r="C4" s="56"/>
      <c r="D4" s="56">
        <f>SUM(D5:D9)</f>
        <v>6070</v>
      </c>
      <c r="E4" s="56">
        <f t="shared" ref="E4" si="0">SUM(E5:E9)</f>
        <v>4855</v>
      </c>
      <c r="F4" s="56">
        <f t="shared" ref="F4:K4" si="1">SUM(F5:F9)</f>
        <v>6160</v>
      </c>
      <c r="G4" s="56">
        <f t="shared" si="1"/>
        <v>6035</v>
      </c>
      <c r="H4" s="56">
        <f t="shared" si="1"/>
        <v>6125</v>
      </c>
      <c r="I4" s="56">
        <f t="shared" si="1"/>
        <v>6120</v>
      </c>
      <c r="J4" s="56">
        <f t="shared" si="1"/>
        <v>6225</v>
      </c>
      <c r="K4" s="56">
        <f t="shared" si="1"/>
        <v>6110</v>
      </c>
      <c r="L4" s="57">
        <f>(J4-I4)/I4</f>
        <v>1.7156862745098041E-2</v>
      </c>
      <c r="M4" s="57">
        <f>(K4-J4)/J4</f>
        <v>-1.8473895582329317E-2</v>
      </c>
      <c r="N4" s="84"/>
      <c r="O4" s="56">
        <f t="shared" ref="O4" si="2">SUM(O5:O9)</f>
        <v>1315</v>
      </c>
      <c r="P4" s="56">
        <f t="shared" ref="P4:W4" si="3">SUM(P5:P9)</f>
        <v>1415</v>
      </c>
      <c r="Q4" s="56">
        <f t="shared" si="3"/>
        <v>1360</v>
      </c>
      <c r="R4" s="56">
        <f t="shared" si="3"/>
        <v>1545</v>
      </c>
      <c r="S4" s="56">
        <f t="shared" si="3"/>
        <v>1655</v>
      </c>
      <c r="T4" s="56">
        <f t="shared" si="3"/>
        <v>1615</v>
      </c>
      <c r="U4" s="56">
        <f t="shared" si="3"/>
        <v>1270</v>
      </c>
      <c r="V4" s="56">
        <f t="shared" si="3"/>
        <v>1650</v>
      </c>
      <c r="W4" s="56">
        <f t="shared" si="3"/>
        <v>1620</v>
      </c>
      <c r="X4" s="56">
        <f>SUM(X5:X9)</f>
        <v>1490</v>
      </c>
      <c r="Y4" s="56">
        <f t="shared" ref="Y4:AE4" si="4">SUM(Y5:Y9)</f>
        <v>1425</v>
      </c>
      <c r="Z4" s="56">
        <f t="shared" si="4"/>
        <v>1555</v>
      </c>
      <c r="AA4" s="56">
        <f t="shared" si="4"/>
        <v>1565</v>
      </c>
      <c r="AB4" s="56">
        <f t="shared" si="4"/>
        <v>1580</v>
      </c>
      <c r="AC4" s="56">
        <f t="shared" si="4"/>
        <v>1300</v>
      </c>
      <c r="AD4" s="56">
        <f t="shared" si="4"/>
        <v>1605</v>
      </c>
      <c r="AE4" s="56">
        <f t="shared" si="4"/>
        <v>1665</v>
      </c>
      <c r="AF4" s="56">
        <f>SUM(AF5:AF9)</f>
        <v>1565</v>
      </c>
      <c r="AG4" s="56">
        <f>SUM(AG5:AG9)</f>
        <v>1480</v>
      </c>
      <c r="AH4" s="56">
        <f>SUM(AH5:AH9)</f>
        <v>1630</v>
      </c>
      <c r="AI4" s="56">
        <f>SUM(AI5:AI9)</f>
        <v>1500</v>
      </c>
      <c r="AJ4" s="57">
        <f t="shared" ref="AJ4:AJ11" si="5">(AI4-AE4)/AE4</f>
        <v>-9.90990990990991E-2</v>
      </c>
      <c r="AK4" s="57">
        <f t="shared" ref="AK4:AK11" si="6">(AI4-AH4)/AH4</f>
        <v>-7.9754601226993863E-2</v>
      </c>
      <c r="AL4" s="114"/>
      <c r="AM4" s="56">
        <f>SUM(AM5:AM9)</f>
        <v>2125</v>
      </c>
      <c r="AN4" s="56">
        <f>SUM(AN5:AN9)</f>
        <v>2730</v>
      </c>
      <c r="AO4" s="56">
        <f t="shared" ref="AO4:AW4" si="7">SUM(AO5:AO9)</f>
        <v>2905</v>
      </c>
      <c r="AP4" s="56">
        <f t="shared" si="7"/>
        <v>3270</v>
      </c>
      <c r="AQ4" s="56">
        <f t="shared" si="7"/>
        <v>2920</v>
      </c>
      <c r="AR4" s="56">
        <f t="shared" si="7"/>
        <v>3110</v>
      </c>
      <c r="AS4" s="56">
        <f t="shared" si="7"/>
        <v>2980</v>
      </c>
      <c r="AT4" s="56">
        <f t="shared" si="7"/>
        <v>3145</v>
      </c>
      <c r="AU4" s="56">
        <f t="shared" si="7"/>
        <v>2905</v>
      </c>
      <c r="AV4" s="56">
        <f t="shared" si="7"/>
        <v>3230</v>
      </c>
      <c r="AW4" s="56">
        <f t="shared" si="7"/>
        <v>3110</v>
      </c>
      <c r="AX4" s="57">
        <f>(AW4-AU4)/AU4</f>
        <v>7.0567986230636828E-2</v>
      </c>
      <c r="AY4" s="57">
        <f>(AW4-AV4)/AV4</f>
        <v>-3.7151702786377708E-2</v>
      </c>
      <c r="AZ4" s="87"/>
      <c r="BA4" s="6"/>
      <c r="BB4" s="87"/>
    </row>
    <row r="5" spans="1:55" s="55" customFormat="1" x14ac:dyDescent="0.25">
      <c r="A5" s="12"/>
      <c r="B5" s="97"/>
      <c r="C5" s="97" t="s">
        <v>0</v>
      </c>
      <c r="D5" s="58">
        <v>4355</v>
      </c>
      <c r="E5" s="58">
        <v>3115</v>
      </c>
      <c r="F5" s="58">
        <v>4480</v>
      </c>
      <c r="G5" s="58">
        <v>4255</v>
      </c>
      <c r="H5" s="58">
        <v>4380</v>
      </c>
      <c r="I5" s="58">
        <v>4470</v>
      </c>
      <c r="J5" s="58">
        <v>4520</v>
      </c>
      <c r="K5" s="58">
        <v>4365</v>
      </c>
      <c r="L5" s="59">
        <f t="shared" ref="L5:M44" si="8">(J5-I5)/I5</f>
        <v>1.1185682326621925E-2</v>
      </c>
      <c r="M5" s="59">
        <f t="shared" si="8"/>
        <v>-3.4292035398230086E-2</v>
      </c>
      <c r="N5" s="74"/>
      <c r="O5" s="60">
        <v>870</v>
      </c>
      <c r="P5" s="60">
        <v>980</v>
      </c>
      <c r="Q5" s="60">
        <v>940</v>
      </c>
      <c r="R5" s="60">
        <v>1130</v>
      </c>
      <c r="S5" s="60">
        <v>1215</v>
      </c>
      <c r="T5" s="60">
        <v>1195</v>
      </c>
      <c r="U5" s="60">
        <v>810</v>
      </c>
      <c r="V5" s="60">
        <v>1200</v>
      </c>
      <c r="W5" s="60">
        <v>1180</v>
      </c>
      <c r="X5" s="60">
        <v>1065</v>
      </c>
      <c r="Y5" s="60">
        <v>1030</v>
      </c>
      <c r="Z5" s="60">
        <v>1095</v>
      </c>
      <c r="AA5" s="60">
        <v>1140</v>
      </c>
      <c r="AB5" s="60">
        <v>1110</v>
      </c>
      <c r="AC5" s="60">
        <v>915</v>
      </c>
      <c r="AD5" s="60">
        <v>1160</v>
      </c>
      <c r="AE5" s="60">
        <v>1230</v>
      </c>
      <c r="AF5" s="60">
        <v>1170</v>
      </c>
      <c r="AG5" s="60">
        <v>1030</v>
      </c>
      <c r="AH5" s="60">
        <v>1180</v>
      </c>
      <c r="AI5" s="60">
        <v>1090</v>
      </c>
      <c r="AJ5" s="59">
        <f t="shared" si="5"/>
        <v>-0.11382113821138211</v>
      </c>
      <c r="AK5" s="59">
        <f t="shared" si="6"/>
        <v>-7.6271186440677971E-2</v>
      </c>
      <c r="AL5" s="115"/>
      <c r="AM5" s="60">
        <v>1265</v>
      </c>
      <c r="AN5" s="60">
        <v>1850</v>
      </c>
      <c r="AO5" s="60">
        <v>2070</v>
      </c>
      <c r="AP5" s="60">
        <v>2410</v>
      </c>
      <c r="AQ5" s="60">
        <v>2010</v>
      </c>
      <c r="AR5" s="60">
        <v>2245</v>
      </c>
      <c r="AS5" s="60">
        <v>2125</v>
      </c>
      <c r="AT5" s="60">
        <v>2250</v>
      </c>
      <c r="AU5" s="60">
        <v>2075</v>
      </c>
      <c r="AV5" s="60">
        <v>2400</v>
      </c>
      <c r="AW5" s="60">
        <v>2210</v>
      </c>
      <c r="AX5" s="59">
        <f t="shared" ref="AX5:AX40" si="9">(AW5-AU5)/AU5</f>
        <v>6.5060240963855417E-2</v>
      </c>
      <c r="AY5" s="59">
        <f t="shared" ref="AY5:AY40" si="10">(AW5-AV5)/AV5</f>
        <v>-7.9166666666666663E-2</v>
      </c>
      <c r="AZ5" s="87"/>
      <c r="BA5" s="10"/>
      <c r="BB5" s="87"/>
    </row>
    <row r="6" spans="1:55" s="54" customFormat="1" x14ac:dyDescent="0.25">
      <c r="A6" s="12"/>
      <c r="B6" s="97"/>
      <c r="C6" s="97" t="s">
        <v>8</v>
      </c>
      <c r="D6" s="58">
        <v>405</v>
      </c>
      <c r="E6" s="58">
        <v>405</v>
      </c>
      <c r="F6" s="58">
        <v>405</v>
      </c>
      <c r="G6" s="58">
        <v>490</v>
      </c>
      <c r="H6" s="58">
        <v>480</v>
      </c>
      <c r="I6" s="58">
        <v>465</v>
      </c>
      <c r="J6" s="58">
        <v>460</v>
      </c>
      <c r="K6" s="58">
        <v>460</v>
      </c>
      <c r="L6" s="59">
        <f t="shared" si="8"/>
        <v>-1.0752688172043012E-2</v>
      </c>
      <c r="M6" s="59">
        <f t="shared" si="8"/>
        <v>0</v>
      </c>
      <c r="N6" s="71"/>
      <c r="O6" s="60">
        <v>95</v>
      </c>
      <c r="P6" s="60">
        <v>95</v>
      </c>
      <c r="Q6" s="60">
        <v>95</v>
      </c>
      <c r="R6" s="60">
        <v>80</v>
      </c>
      <c r="S6" s="60">
        <v>115</v>
      </c>
      <c r="T6" s="60">
        <v>110</v>
      </c>
      <c r="U6" s="60">
        <v>130</v>
      </c>
      <c r="V6" s="60">
        <v>120</v>
      </c>
      <c r="W6" s="60">
        <v>120</v>
      </c>
      <c r="X6" s="60">
        <v>120</v>
      </c>
      <c r="Y6" s="60">
        <v>115</v>
      </c>
      <c r="Z6" s="60">
        <v>125</v>
      </c>
      <c r="AA6" s="60">
        <v>100</v>
      </c>
      <c r="AB6" s="60">
        <v>140</v>
      </c>
      <c r="AC6" s="60">
        <v>115</v>
      </c>
      <c r="AD6" s="60">
        <v>115</v>
      </c>
      <c r="AE6" s="60">
        <v>120</v>
      </c>
      <c r="AF6" s="60">
        <v>120</v>
      </c>
      <c r="AG6" s="60">
        <v>115</v>
      </c>
      <c r="AH6" s="60">
        <v>120</v>
      </c>
      <c r="AI6" s="60">
        <v>115</v>
      </c>
      <c r="AJ6" s="59">
        <f t="shared" si="5"/>
        <v>-4.1666666666666664E-2</v>
      </c>
      <c r="AK6" s="59">
        <f t="shared" si="6"/>
        <v>-4.1666666666666664E-2</v>
      </c>
      <c r="AL6" s="84"/>
      <c r="AM6" s="60">
        <v>215</v>
      </c>
      <c r="AN6" s="60">
        <v>190</v>
      </c>
      <c r="AO6" s="60">
        <v>175</v>
      </c>
      <c r="AP6" s="60">
        <v>225</v>
      </c>
      <c r="AQ6" s="60">
        <v>250</v>
      </c>
      <c r="AR6" s="60">
        <v>240</v>
      </c>
      <c r="AS6" s="60">
        <v>240</v>
      </c>
      <c r="AT6" s="60">
        <v>240</v>
      </c>
      <c r="AU6" s="60">
        <v>230</v>
      </c>
      <c r="AV6" s="60">
        <v>240</v>
      </c>
      <c r="AW6" s="60">
        <v>235</v>
      </c>
      <c r="AX6" s="59">
        <f t="shared" si="9"/>
        <v>2.1739130434782608E-2</v>
      </c>
      <c r="AY6" s="59">
        <f t="shared" si="10"/>
        <v>-2.0833333333333332E-2</v>
      </c>
      <c r="AZ6" s="87"/>
      <c r="BA6" s="10"/>
      <c r="BB6" s="87"/>
      <c r="BC6" s="55"/>
    </row>
    <row r="7" spans="1:55" s="54" customFormat="1" x14ac:dyDescent="0.25">
      <c r="A7" s="12"/>
      <c r="B7" s="97"/>
      <c r="C7" s="97" t="s">
        <v>15</v>
      </c>
      <c r="D7" s="58">
        <v>355</v>
      </c>
      <c r="E7" s="58">
        <v>400</v>
      </c>
      <c r="F7" s="58">
        <v>385</v>
      </c>
      <c r="G7" s="58">
        <v>395</v>
      </c>
      <c r="H7" s="58">
        <v>365</v>
      </c>
      <c r="I7" s="58">
        <v>350</v>
      </c>
      <c r="J7" s="58">
        <v>370</v>
      </c>
      <c r="K7" s="58">
        <v>410</v>
      </c>
      <c r="L7" s="59">
        <f t="shared" si="8"/>
        <v>5.7142857142857141E-2</v>
      </c>
      <c r="M7" s="59">
        <f t="shared" si="8"/>
        <v>0.10810810810810811</v>
      </c>
      <c r="N7" s="74"/>
      <c r="O7" s="60">
        <v>105</v>
      </c>
      <c r="P7" s="60">
        <v>115</v>
      </c>
      <c r="Q7" s="60">
        <v>100</v>
      </c>
      <c r="R7" s="60">
        <v>100</v>
      </c>
      <c r="S7" s="60">
        <v>90</v>
      </c>
      <c r="T7" s="60">
        <v>100</v>
      </c>
      <c r="U7" s="60">
        <v>100</v>
      </c>
      <c r="V7" s="60">
        <v>105</v>
      </c>
      <c r="W7" s="60">
        <v>100</v>
      </c>
      <c r="X7" s="60">
        <v>85</v>
      </c>
      <c r="Y7" s="60">
        <v>95</v>
      </c>
      <c r="Z7" s="60">
        <v>85</v>
      </c>
      <c r="AA7" s="60">
        <v>95</v>
      </c>
      <c r="AB7" s="60">
        <v>95</v>
      </c>
      <c r="AC7" s="60">
        <v>90</v>
      </c>
      <c r="AD7" s="60">
        <v>85</v>
      </c>
      <c r="AE7" s="60">
        <v>90</v>
      </c>
      <c r="AF7" s="60">
        <v>90</v>
      </c>
      <c r="AG7" s="60">
        <v>85</v>
      </c>
      <c r="AH7" s="60">
        <v>100</v>
      </c>
      <c r="AI7" s="60">
        <v>80</v>
      </c>
      <c r="AJ7" s="59">
        <f t="shared" si="5"/>
        <v>-0.1111111111111111</v>
      </c>
      <c r="AK7" s="59">
        <f t="shared" si="6"/>
        <v>-0.2</v>
      </c>
      <c r="AL7" s="115"/>
      <c r="AM7" s="60">
        <v>180</v>
      </c>
      <c r="AN7" s="60">
        <v>220</v>
      </c>
      <c r="AO7" s="60">
        <v>200</v>
      </c>
      <c r="AP7" s="60">
        <v>190</v>
      </c>
      <c r="AQ7" s="60">
        <v>205</v>
      </c>
      <c r="AR7" s="60">
        <v>185</v>
      </c>
      <c r="AS7" s="60">
        <v>180</v>
      </c>
      <c r="AT7" s="60">
        <v>190</v>
      </c>
      <c r="AU7" s="60">
        <v>175</v>
      </c>
      <c r="AV7" s="60">
        <v>180</v>
      </c>
      <c r="AW7" s="60">
        <v>185</v>
      </c>
      <c r="AX7" s="59">
        <f t="shared" si="9"/>
        <v>5.7142857142857141E-2</v>
      </c>
      <c r="AY7" s="59">
        <f t="shared" si="10"/>
        <v>2.7777777777777776E-2</v>
      </c>
      <c r="AZ7" s="87"/>
      <c r="BA7" s="10"/>
      <c r="BB7" s="87"/>
      <c r="BC7" s="55"/>
    </row>
    <row r="8" spans="1:55" s="54" customFormat="1" x14ac:dyDescent="0.25">
      <c r="A8" s="12"/>
      <c r="B8" s="97"/>
      <c r="C8" s="97" t="s">
        <v>1</v>
      </c>
      <c r="D8" s="58">
        <v>740</v>
      </c>
      <c r="E8" s="58">
        <v>740</v>
      </c>
      <c r="F8" s="58">
        <v>710</v>
      </c>
      <c r="G8" s="58">
        <v>715</v>
      </c>
      <c r="H8" s="58">
        <v>720</v>
      </c>
      <c r="I8" s="58">
        <v>665</v>
      </c>
      <c r="J8" s="58">
        <v>690</v>
      </c>
      <c r="K8" s="58">
        <v>695</v>
      </c>
      <c r="L8" s="59">
        <f t="shared" si="8"/>
        <v>3.7593984962406013E-2</v>
      </c>
      <c r="M8" s="59">
        <f t="shared" si="8"/>
        <v>7.246376811594203E-3</v>
      </c>
      <c r="N8" s="74"/>
      <c r="O8" s="60">
        <v>200</v>
      </c>
      <c r="P8" s="60">
        <v>175</v>
      </c>
      <c r="Q8" s="60">
        <v>180</v>
      </c>
      <c r="R8" s="60">
        <v>190</v>
      </c>
      <c r="S8" s="60">
        <v>190</v>
      </c>
      <c r="T8" s="60">
        <v>160</v>
      </c>
      <c r="U8" s="60">
        <v>190</v>
      </c>
      <c r="V8" s="60">
        <v>180</v>
      </c>
      <c r="W8" s="60">
        <v>175</v>
      </c>
      <c r="X8" s="60">
        <v>170</v>
      </c>
      <c r="Y8" s="60">
        <v>140</v>
      </c>
      <c r="Z8" s="60">
        <v>205</v>
      </c>
      <c r="AA8" s="60">
        <v>185</v>
      </c>
      <c r="AB8" s="60">
        <v>190</v>
      </c>
      <c r="AC8" s="60">
        <v>140</v>
      </c>
      <c r="AD8" s="60">
        <v>200</v>
      </c>
      <c r="AE8" s="60">
        <v>180</v>
      </c>
      <c r="AF8" s="60">
        <v>145</v>
      </c>
      <c r="AG8" s="60">
        <v>205</v>
      </c>
      <c r="AH8" s="60">
        <v>185</v>
      </c>
      <c r="AI8" s="60">
        <v>170</v>
      </c>
      <c r="AJ8" s="59">
        <f t="shared" si="5"/>
        <v>-5.5555555555555552E-2</v>
      </c>
      <c r="AK8" s="59">
        <f t="shared" si="6"/>
        <v>-8.1081081081081086E-2</v>
      </c>
      <c r="AL8" s="115"/>
      <c r="AM8" s="60">
        <v>365</v>
      </c>
      <c r="AN8" s="60">
        <v>375</v>
      </c>
      <c r="AO8" s="60">
        <v>370</v>
      </c>
      <c r="AP8" s="60">
        <v>350</v>
      </c>
      <c r="AQ8" s="60">
        <v>370</v>
      </c>
      <c r="AR8" s="60">
        <v>345</v>
      </c>
      <c r="AS8" s="60">
        <v>345</v>
      </c>
      <c r="AT8" s="60">
        <v>375</v>
      </c>
      <c r="AU8" s="60">
        <v>340</v>
      </c>
      <c r="AV8" s="60">
        <v>325</v>
      </c>
      <c r="AW8" s="60">
        <v>390</v>
      </c>
      <c r="AX8" s="59">
        <f t="shared" si="9"/>
        <v>0.14705882352941177</v>
      </c>
      <c r="AY8" s="59">
        <f t="shared" si="10"/>
        <v>0.2</v>
      </c>
      <c r="AZ8" s="87"/>
      <c r="BA8" s="10"/>
      <c r="BB8" s="87"/>
      <c r="BC8" s="55"/>
    </row>
    <row r="9" spans="1:55" s="54" customFormat="1" x14ac:dyDescent="0.25">
      <c r="A9" s="12"/>
      <c r="B9" s="64"/>
      <c r="C9" s="61" t="s">
        <v>2</v>
      </c>
      <c r="D9" s="61">
        <v>215</v>
      </c>
      <c r="E9" s="61">
        <v>195</v>
      </c>
      <c r="F9" s="61">
        <v>180</v>
      </c>
      <c r="G9" s="61">
        <v>180</v>
      </c>
      <c r="H9" s="61">
        <v>180</v>
      </c>
      <c r="I9" s="61">
        <v>170</v>
      </c>
      <c r="J9" s="61">
        <v>185</v>
      </c>
      <c r="K9" s="61">
        <v>180</v>
      </c>
      <c r="L9" s="62">
        <f t="shared" si="8"/>
        <v>8.8235294117647065E-2</v>
      </c>
      <c r="M9" s="62">
        <f t="shared" si="8"/>
        <v>-2.7027027027027029E-2</v>
      </c>
      <c r="N9" s="115"/>
      <c r="O9" s="61">
        <v>45</v>
      </c>
      <c r="P9" s="61">
        <v>50</v>
      </c>
      <c r="Q9" s="61">
        <v>45</v>
      </c>
      <c r="R9" s="61">
        <v>45</v>
      </c>
      <c r="S9" s="61">
        <v>45</v>
      </c>
      <c r="T9" s="61">
        <v>50</v>
      </c>
      <c r="U9" s="61">
        <v>40</v>
      </c>
      <c r="V9" s="61">
        <v>45</v>
      </c>
      <c r="W9" s="61">
        <v>45</v>
      </c>
      <c r="X9" s="61">
        <v>50</v>
      </c>
      <c r="Y9" s="61">
        <v>45</v>
      </c>
      <c r="Z9" s="61">
        <v>45</v>
      </c>
      <c r="AA9" s="61">
        <v>45</v>
      </c>
      <c r="AB9" s="61">
        <v>45</v>
      </c>
      <c r="AC9" s="61">
        <v>40</v>
      </c>
      <c r="AD9" s="61">
        <v>45</v>
      </c>
      <c r="AE9" s="61">
        <v>45</v>
      </c>
      <c r="AF9" s="61">
        <v>40</v>
      </c>
      <c r="AG9" s="61">
        <v>45</v>
      </c>
      <c r="AH9" s="61">
        <v>45</v>
      </c>
      <c r="AI9" s="61">
        <v>45</v>
      </c>
      <c r="AJ9" s="62">
        <f t="shared" si="5"/>
        <v>0</v>
      </c>
      <c r="AK9" s="62">
        <f t="shared" si="6"/>
        <v>0</v>
      </c>
      <c r="AL9" s="115"/>
      <c r="AM9" s="61">
        <v>100</v>
      </c>
      <c r="AN9" s="61">
        <v>95</v>
      </c>
      <c r="AO9" s="61">
        <v>90</v>
      </c>
      <c r="AP9" s="61">
        <v>95</v>
      </c>
      <c r="AQ9" s="61">
        <v>85</v>
      </c>
      <c r="AR9" s="61">
        <v>95</v>
      </c>
      <c r="AS9" s="61">
        <v>90</v>
      </c>
      <c r="AT9" s="61">
        <v>90</v>
      </c>
      <c r="AU9" s="61">
        <v>85</v>
      </c>
      <c r="AV9" s="61">
        <v>85</v>
      </c>
      <c r="AW9" s="61">
        <v>90</v>
      </c>
      <c r="AX9" s="62">
        <f t="shared" si="9"/>
        <v>5.8823529411764705E-2</v>
      </c>
      <c r="AY9" s="62">
        <f t="shared" si="10"/>
        <v>5.8823529411764705E-2</v>
      </c>
      <c r="AZ9" s="87"/>
      <c r="BA9" s="10"/>
      <c r="BB9" s="87"/>
      <c r="BC9" s="55"/>
    </row>
    <row r="10" spans="1:55" s="54" customFormat="1" x14ac:dyDescent="0.25">
      <c r="A10" s="12"/>
      <c r="B10" s="116" t="s">
        <v>33</v>
      </c>
      <c r="C10" s="117"/>
      <c r="D10" s="85">
        <v>-215</v>
      </c>
      <c r="E10" s="85">
        <v>350</v>
      </c>
      <c r="F10" s="85">
        <v>30</v>
      </c>
      <c r="G10" s="85">
        <v>30</v>
      </c>
      <c r="H10" s="85">
        <v>30</v>
      </c>
      <c r="I10" s="85">
        <v>10</v>
      </c>
      <c r="J10" s="85">
        <v>-20</v>
      </c>
      <c r="K10" s="85">
        <v>0</v>
      </c>
      <c r="L10" s="118">
        <f>(J10-I10)/I10</f>
        <v>-3</v>
      </c>
      <c r="M10" s="118">
        <f>(K10-J10)/J10</f>
        <v>-1</v>
      </c>
      <c r="N10" s="119"/>
      <c r="O10" s="85">
        <v>65</v>
      </c>
      <c r="P10" s="85">
        <v>-40</v>
      </c>
      <c r="Q10" s="85">
        <v>60</v>
      </c>
      <c r="R10" s="85">
        <v>-5</v>
      </c>
      <c r="S10" s="85">
        <v>25</v>
      </c>
      <c r="T10" s="85">
        <v>-45</v>
      </c>
      <c r="U10" s="85">
        <v>150</v>
      </c>
      <c r="V10" s="85">
        <v>60</v>
      </c>
      <c r="W10" s="85">
        <v>-105</v>
      </c>
      <c r="X10" s="85">
        <v>-75</v>
      </c>
      <c r="Y10" s="85">
        <v>-60</v>
      </c>
      <c r="Z10" s="85">
        <v>75</v>
      </c>
      <c r="AA10" s="85">
        <v>-10</v>
      </c>
      <c r="AB10" s="85">
        <v>25</v>
      </c>
      <c r="AC10" s="85">
        <v>-5</v>
      </c>
      <c r="AD10" s="85">
        <v>55</v>
      </c>
      <c r="AE10" s="85">
        <v>-20</v>
      </c>
      <c r="AF10" s="85">
        <v>-20</v>
      </c>
      <c r="AG10" s="85">
        <v>5</v>
      </c>
      <c r="AH10" s="85">
        <v>20</v>
      </c>
      <c r="AI10" s="85">
        <v>-40</v>
      </c>
      <c r="AJ10" s="62">
        <f t="shared" si="5"/>
        <v>1</v>
      </c>
      <c r="AK10" s="62">
        <f t="shared" si="6"/>
        <v>-3</v>
      </c>
      <c r="AL10" s="119"/>
      <c r="AM10" s="85">
        <v>325</v>
      </c>
      <c r="AN10" s="85">
        <v>25</v>
      </c>
      <c r="AO10" s="85">
        <v>55</v>
      </c>
      <c r="AP10" s="85">
        <v>-20</v>
      </c>
      <c r="AQ10" s="85">
        <v>210</v>
      </c>
      <c r="AR10" s="85">
        <v>-180</v>
      </c>
      <c r="AS10" s="85">
        <v>15</v>
      </c>
      <c r="AT10" s="85">
        <v>15</v>
      </c>
      <c r="AU10" s="85">
        <v>50</v>
      </c>
      <c r="AV10" s="85">
        <v>-40</v>
      </c>
      <c r="AW10" s="85">
        <v>25</v>
      </c>
      <c r="AX10" s="62" t="s">
        <v>81</v>
      </c>
      <c r="AY10" s="62" t="s">
        <v>81</v>
      </c>
      <c r="AZ10" s="87"/>
      <c r="BA10" s="27"/>
      <c r="BB10" s="87"/>
      <c r="BC10" s="55"/>
    </row>
    <row r="11" spans="1:55" s="54" customFormat="1" x14ac:dyDescent="0.25">
      <c r="A11" s="12"/>
      <c r="B11" s="120" t="s">
        <v>14</v>
      </c>
      <c r="C11" s="86"/>
      <c r="D11" s="86">
        <f>D4+D10</f>
        <v>5855</v>
      </c>
      <c r="E11" s="86">
        <f t="shared" ref="E11" si="11">E4+E10</f>
        <v>5205</v>
      </c>
      <c r="F11" s="86">
        <f t="shared" ref="F11:K11" si="12">F4+F10</f>
        <v>6190</v>
      </c>
      <c r="G11" s="86">
        <f t="shared" si="12"/>
        <v>6065</v>
      </c>
      <c r="H11" s="86">
        <f t="shared" si="12"/>
        <v>6155</v>
      </c>
      <c r="I11" s="86">
        <f t="shared" si="12"/>
        <v>6130</v>
      </c>
      <c r="J11" s="86">
        <f t="shared" si="12"/>
        <v>6205</v>
      </c>
      <c r="K11" s="86">
        <f t="shared" si="12"/>
        <v>6110</v>
      </c>
      <c r="L11" s="96">
        <f t="shared" si="8"/>
        <v>1.2234910277324634E-2</v>
      </c>
      <c r="M11" s="96">
        <f t="shared" si="8"/>
        <v>-1.5310233682514102E-2</v>
      </c>
      <c r="N11" s="121"/>
      <c r="O11" s="86">
        <f t="shared" ref="O11:AE11" si="13">O4+O10</f>
        <v>1380</v>
      </c>
      <c r="P11" s="86">
        <f t="shared" si="13"/>
        <v>1375</v>
      </c>
      <c r="Q11" s="86">
        <f t="shared" si="13"/>
        <v>1420</v>
      </c>
      <c r="R11" s="86">
        <f t="shared" si="13"/>
        <v>1540</v>
      </c>
      <c r="S11" s="86">
        <f t="shared" si="13"/>
        <v>1680</v>
      </c>
      <c r="T11" s="86">
        <f t="shared" si="13"/>
        <v>1570</v>
      </c>
      <c r="U11" s="86">
        <f t="shared" si="13"/>
        <v>1420</v>
      </c>
      <c r="V11" s="86">
        <f t="shared" si="13"/>
        <v>1710</v>
      </c>
      <c r="W11" s="86">
        <f t="shared" si="13"/>
        <v>1515</v>
      </c>
      <c r="X11" s="86">
        <f t="shared" si="13"/>
        <v>1415</v>
      </c>
      <c r="Y11" s="86">
        <f t="shared" si="13"/>
        <v>1365</v>
      </c>
      <c r="Z11" s="86">
        <f t="shared" si="13"/>
        <v>1630</v>
      </c>
      <c r="AA11" s="86">
        <f t="shared" si="13"/>
        <v>1555</v>
      </c>
      <c r="AB11" s="86">
        <f>AB4+AB10</f>
        <v>1605</v>
      </c>
      <c r="AC11" s="86">
        <f t="shared" si="13"/>
        <v>1295</v>
      </c>
      <c r="AD11" s="86">
        <f t="shared" si="13"/>
        <v>1660</v>
      </c>
      <c r="AE11" s="86">
        <f t="shared" si="13"/>
        <v>1645</v>
      </c>
      <c r="AF11" s="86">
        <f>AF4+AF10</f>
        <v>1545</v>
      </c>
      <c r="AG11" s="86">
        <f>AG4+AG10</f>
        <v>1485</v>
      </c>
      <c r="AH11" s="86">
        <f>AH4+AH10</f>
        <v>1650</v>
      </c>
      <c r="AI11" s="86">
        <f>AI4+AI10</f>
        <v>1460</v>
      </c>
      <c r="AJ11" s="96">
        <f t="shared" si="5"/>
        <v>-0.11246200607902736</v>
      </c>
      <c r="AK11" s="96">
        <f t="shared" si="6"/>
        <v>-0.11515151515151516</v>
      </c>
      <c r="AL11" s="115"/>
      <c r="AM11" s="86">
        <f t="shared" ref="AM11:AQ11" si="14">AM4+AM10</f>
        <v>2450</v>
      </c>
      <c r="AN11" s="86">
        <f t="shared" si="14"/>
        <v>2755</v>
      </c>
      <c r="AO11" s="86">
        <f t="shared" si="14"/>
        <v>2960</v>
      </c>
      <c r="AP11" s="86">
        <f t="shared" si="14"/>
        <v>3250</v>
      </c>
      <c r="AQ11" s="86">
        <f t="shared" si="14"/>
        <v>3130</v>
      </c>
      <c r="AR11" s="86">
        <f>AR4+AR10</f>
        <v>2930</v>
      </c>
      <c r="AS11" s="86">
        <f>AS4+AS10</f>
        <v>2995</v>
      </c>
      <c r="AT11" s="86">
        <f t="shared" ref="AT11" si="15">SUM(AA11:AB11)</f>
        <v>3160</v>
      </c>
      <c r="AU11" s="86">
        <f t="shared" ref="AU11" si="16">SUM(AC11:AD11)</f>
        <v>2955</v>
      </c>
      <c r="AV11" s="86">
        <f t="shared" ref="AV11:AV18" si="17">SUM(AE11:AF11)</f>
        <v>3190</v>
      </c>
      <c r="AW11" s="86">
        <f>SUM(AG11:AH11)</f>
        <v>3135</v>
      </c>
      <c r="AX11" s="96">
        <f t="shared" si="9"/>
        <v>6.0913705583756347E-2</v>
      </c>
      <c r="AY11" s="96">
        <f t="shared" si="10"/>
        <v>-1.7241379310344827E-2</v>
      </c>
      <c r="AZ11" s="87"/>
      <c r="BA11" s="28"/>
      <c r="BB11" s="87"/>
      <c r="BC11" s="55"/>
    </row>
    <row r="12" spans="1:55" s="54" customFormat="1" x14ac:dyDescent="0.25">
      <c r="A12" s="12"/>
      <c r="B12" s="113"/>
      <c r="C12" s="84"/>
      <c r="D12" s="84"/>
      <c r="E12" s="84"/>
      <c r="F12" s="84"/>
      <c r="G12" s="84"/>
      <c r="H12" s="56"/>
      <c r="I12" s="56"/>
      <c r="J12" s="56"/>
      <c r="K12" s="56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15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121"/>
      <c r="AY12" s="121"/>
      <c r="AZ12" s="87"/>
      <c r="BA12" s="3"/>
      <c r="BB12" s="87"/>
    </row>
    <row r="13" spans="1:55" s="55" customFormat="1" x14ac:dyDescent="0.25">
      <c r="A13" s="21"/>
      <c r="B13" s="113" t="s">
        <v>22</v>
      </c>
      <c r="C13" s="56"/>
      <c r="D13" s="56">
        <f t="shared" ref="D13:K13" si="18">SUM(D14:D16)</f>
        <v>1980</v>
      </c>
      <c r="E13" s="56">
        <f t="shared" si="18"/>
        <v>2035</v>
      </c>
      <c r="F13" s="56">
        <f>SUM(F14:F16)</f>
        <v>1705</v>
      </c>
      <c r="G13" s="56">
        <f t="shared" si="18"/>
        <v>1840</v>
      </c>
      <c r="H13" s="56">
        <f t="shared" si="18"/>
        <v>1890</v>
      </c>
      <c r="I13" s="56">
        <f t="shared" si="18"/>
        <v>1935</v>
      </c>
      <c r="J13" s="56">
        <f t="shared" si="18"/>
        <v>1990</v>
      </c>
      <c r="K13" s="56">
        <f t="shared" si="18"/>
        <v>2000</v>
      </c>
      <c r="L13" s="57">
        <f t="shared" si="8"/>
        <v>2.8423772609819122E-2</v>
      </c>
      <c r="M13" s="57">
        <f t="shared" si="8"/>
        <v>5.0251256281407036E-3</v>
      </c>
      <c r="N13" s="56"/>
      <c r="O13" s="56">
        <f t="shared" ref="O13:AI13" si="19">SUM(O14:O16)</f>
        <v>565</v>
      </c>
      <c r="P13" s="56">
        <f t="shared" si="19"/>
        <v>475</v>
      </c>
      <c r="Q13" s="56">
        <f t="shared" si="19"/>
        <v>435</v>
      </c>
      <c r="R13" s="56">
        <f t="shared" si="19"/>
        <v>475</v>
      </c>
      <c r="S13" s="56">
        <f t="shared" si="19"/>
        <v>415</v>
      </c>
      <c r="T13" s="56">
        <f t="shared" si="19"/>
        <v>370</v>
      </c>
      <c r="U13" s="56">
        <f t="shared" si="19"/>
        <v>395</v>
      </c>
      <c r="V13" s="56">
        <f t="shared" si="19"/>
        <v>480</v>
      </c>
      <c r="W13" s="56">
        <f t="shared" si="19"/>
        <v>510</v>
      </c>
      <c r="X13" s="56">
        <f t="shared" si="19"/>
        <v>460</v>
      </c>
      <c r="Y13" s="56">
        <f t="shared" si="19"/>
        <v>420</v>
      </c>
      <c r="Z13" s="56">
        <f t="shared" si="19"/>
        <v>480</v>
      </c>
      <c r="AA13" s="56">
        <f t="shared" si="19"/>
        <v>480</v>
      </c>
      <c r="AB13" s="56">
        <f t="shared" si="19"/>
        <v>505</v>
      </c>
      <c r="AC13" s="56">
        <f t="shared" si="19"/>
        <v>460</v>
      </c>
      <c r="AD13" s="56">
        <f t="shared" si="19"/>
        <v>485</v>
      </c>
      <c r="AE13" s="56">
        <f t="shared" si="19"/>
        <v>490</v>
      </c>
      <c r="AF13" s="56">
        <f t="shared" si="19"/>
        <v>495</v>
      </c>
      <c r="AG13" s="56">
        <f t="shared" si="19"/>
        <v>480</v>
      </c>
      <c r="AH13" s="56">
        <f t="shared" si="19"/>
        <v>495</v>
      </c>
      <c r="AI13" s="56">
        <f t="shared" si="19"/>
        <v>500</v>
      </c>
      <c r="AJ13" s="57">
        <f>(AI13-AE13)/AE13</f>
        <v>2.0408163265306121E-2</v>
      </c>
      <c r="AK13" s="57">
        <f>(AI13-AH13)/AH13</f>
        <v>1.0101010101010102E-2</v>
      </c>
      <c r="AL13" s="114"/>
      <c r="AM13" s="56">
        <f>SUM(AM14:AM16)</f>
        <v>995</v>
      </c>
      <c r="AN13" s="56">
        <f t="shared" ref="AN13:AW13" si="20">SUM(AN14:AN16)</f>
        <v>1040</v>
      </c>
      <c r="AO13" s="56">
        <f t="shared" si="20"/>
        <v>910</v>
      </c>
      <c r="AP13" s="56">
        <f t="shared" si="20"/>
        <v>785</v>
      </c>
      <c r="AQ13" s="56">
        <f t="shared" si="20"/>
        <v>875</v>
      </c>
      <c r="AR13" s="56">
        <f t="shared" si="20"/>
        <v>970</v>
      </c>
      <c r="AS13" s="56">
        <f t="shared" si="20"/>
        <v>900</v>
      </c>
      <c r="AT13" s="56">
        <f t="shared" si="20"/>
        <v>985</v>
      </c>
      <c r="AU13" s="56">
        <f t="shared" si="20"/>
        <v>945</v>
      </c>
      <c r="AV13" s="56">
        <f t="shared" si="20"/>
        <v>985</v>
      </c>
      <c r="AW13" s="56">
        <f t="shared" si="20"/>
        <v>975</v>
      </c>
      <c r="AX13" s="57">
        <f t="shared" si="9"/>
        <v>3.1746031746031744E-2</v>
      </c>
      <c r="AY13" s="57">
        <f t="shared" si="10"/>
        <v>-1.015228426395939E-2</v>
      </c>
      <c r="AZ13" s="87"/>
      <c r="BA13" s="56"/>
      <c r="BB13" s="87"/>
    </row>
    <row r="14" spans="1:55" s="55" customFormat="1" x14ac:dyDescent="0.25">
      <c r="A14" s="12"/>
      <c r="B14" s="58"/>
      <c r="C14" s="58" t="s">
        <v>4</v>
      </c>
      <c r="D14" s="58">
        <v>1120</v>
      </c>
      <c r="E14" s="58">
        <v>1255</v>
      </c>
      <c r="F14" s="58">
        <v>1185</v>
      </c>
      <c r="G14" s="58">
        <v>1210</v>
      </c>
      <c r="H14" s="58">
        <v>1325</v>
      </c>
      <c r="I14" s="58">
        <v>1420</v>
      </c>
      <c r="J14" s="58">
        <v>1495</v>
      </c>
      <c r="K14" s="58">
        <v>1530</v>
      </c>
      <c r="L14" s="59">
        <f t="shared" si="8"/>
        <v>5.2816901408450703E-2</v>
      </c>
      <c r="M14" s="59">
        <f t="shared" si="8"/>
        <v>2.3411371237458192E-2</v>
      </c>
      <c r="N14" s="60"/>
      <c r="O14" s="58">
        <v>365</v>
      </c>
      <c r="P14" s="58">
        <v>305</v>
      </c>
      <c r="Q14" s="58">
        <v>315</v>
      </c>
      <c r="R14" s="58">
        <v>310</v>
      </c>
      <c r="S14" s="58">
        <v>295</v>
      </c>
      <c r="T14" s="58">
        <v>265</v>
      </c>
      <c r="U14" s="58">
        <v>280</v>
      </c>
      <c r="V14" s="58">
        <v>340</v>
      </c>
      <c r="W14" s="58">
        <v>315</v>
      </c>
      <c r="X14" s="58">
        <v>280</v>
      </c>
      <c r="Y14" s="58">
        <v>300</v>
      </c>
      <c r="Z14" s="58">
        <v>330</v>
      </c>
      <c r="AA14" s="58">
        <v>330</v>
      </c>
      <c r="AB14" s="58">
        <v>365</v>
      </c>
      <c r="AC14" s="58">
        <v>330</v>
      </c>
      <c r="AD14" s="58">
        <v>345</v>
      </c>
      <c r="AE14" s="58">
        <v>365</v>
      </c>
      <c r="AF14" s="58">
        <v>380</v>
      </c>
      <c r="AG14" s="58">
        <v>355</v>
      </c>
      <c r="AH14" s="58">
        <v>365</v>
      </c>
      <c r="AI14" s="58">
        <v>385</v>
      </c>
      <c r="AJ14" s="59">
        <f>(AI14-AE14)/AE14</f>
        <v>5.4794520547945202E-2</v>
      </c>
      <c r="AK14" s="59">
        <f>(AI14-AH14)/AH14</f>
        <v>5.4794520547945202E-2</v>
      </c>
      <c r="AL14" s="115"/>
      <c r="AM14" s="60">
        <v>585</v>
      </c>
      <c r="AN14" s="60">
        <v>670</v>
      </c>
      <c r="AO14" s="60">
        <v>625</v>
      </c>
      <c r="AP14" s="60">
        <v>560</v>
      </c>
      <c r="AQ14" s="60">
        <v>620</v>
      </c>
      <c r="AR14" s="60">
        <v>595</v>
      </c>
      <c r="AS14" s="60">
        <v>630</v>
      </c>
      <c r="AT14" s="60">
        <v>695</v>
      </c>
      <c r="AU14" s="60">
        <v>675</v>
      </c>
      <c r="AV14" s="60">
        <v>745</v>
      </c>
      <c r="AW14" s="60">
        <v>720</v>
      </c>
      <c r="AX14" s="59">
        <f t="shared" si="9"/>
        <v>6.6666666666666666E-2</v>
      </c>
      <c r="AY14" s="59">
        <f t="shared" si="10"/>
        <v>-3.3557046979865772E-2</v>
      </c>
      <c r="AZ14" s="87"/>
      <c r="BA14" s="60"/>
      <c r="BB14" s="87"/>
    </row>
    <row r="15" spans="1:55" s="54" customFormat="1" x14ac:dyDescent="0.25">
      <c r="A15" s="12"/>
      <c r="B15" s="58"/>
      <c r="C15" s="58" t="s">
        <v>5</v>
      </c>
      <c r="D15" s="58">
        <v>855</v>
      </c>
      <c r="E15" s="58">
        <v>775</v>
      </c>
      <c r="F15" s="58">
        <v>515</v>
      </c>
      <c r="G15" s="58">
        <v>625</v>
      </c>
      <c r="H15" s="58">
        <v>560</v>
      </c>
      <c r="I15" s="58">
        <v>510</v>
      </c>
      <c r="J15" s="58">
        <v>485</v>
      </c>
      <c r="K15" s="58">
        <v>460</v>
      </c>
      <c r="L15" s="59">
        <f t="shared" si="8"/>
        <v>-4.9019607843137254E-2</v>
      </c>
      <c r="M15" s="59">
        <f t="shared" si="8"/>
        <v>-5.1546391752577317E-2</v>
      </c>
      <c r="N15" s="60"/>
      <c r="O15" s="60">
        <v>200</v>
      </c>
      <c r="P15" s="60">
        <v>170</v>
      </c>
      <c r="Q15" s="60">
        <v>120</v>
      </c>
      <c r="R15" s="60">
        <v>165</v>
      </c>
      <c r="S15" s="60">
        <v>120</v>
      </c>
      <c r="T15" s="60">
        <v>105</v>
      </c>
      <c r="U15" s="60">
        <v>115</v>
      </c>
      <c r="V15" s="60">
        <v>140</v>
      </c>
      <c r="W15" s="60">
        <v>195</v>
      </c>
      <c r="X15" s="60">
        <v>180</v>
      </c>
      <c r="Y15" s="60">
        <v>120</v>
      </c>
      <c r="Z15" s="60">
        <v>150</v>
      </c>
      <c r="AA15" s="60">
        <v>150</v>
      </c>
      <c r="AB15" s="60">
        <v>140</v>
      </c>
      <c r="AC15" s="60">
        <v>130</v>
      </c>
      <c r="AD15" s="60">
        <v>140</v>
      </c>
      <c r="AE15" s="60">
        <v>125</v>
      </c>
      <c r="AF15" s="60">
        <v>115</v>
      </c>
      <c r="AG15" s="60">
        <v>125</v>
      </c>
      <c r="AH15" s="60">
        <v>130</v>
      </c>
      <c r="AI15" s="60">
        <v>115</v>
      </c>
      <c r="AJ15" s="59">
        <f>(AI15-AE15)/AE15</f>
        <v>-0.08</v>
      </c>
      <c r="AK15" s="59">
        <f>(AI15-AH15)/AH15</f>
        <v>-0.11538461538461539</v>
      </c>
      <c r="AL15" s="115"/>
      <c r="AM15" s="60">
        <v>405</v>
      </c>
      <c r="AN15" s="60">
        <v>370</v>
      </c>
      <c r="AO15" s="60">
        <v>285</v>
      </c>
      <c r="AP15" s="60">
        <v>225</v>
      </c>
      <c r="AQ15" s="60">
        <v>255</v>
      </c>
      <c r="AR15" s="60">
        <v>375</v>
      </c>
      <c r="AS15" s="60">
        <v>270</v>
      </c>
      <c r="AT15" s="60">
        <v>290</v>
      </c>
      <c r="AU15" s="60">
        <v>270</v>
      </c>
      <c r="AV15" s="60">
        <v>240</v>
      </c>
      <c r="AW15" s="60">
        <v>255</v>
      </c>
      <c r="AX15" s="59">
        <f t="shared" si="9"/>
        <v>-5.5555555555555552E-2</v>
      </c>
      <c r="AY15" s="59">
        <f t="shared" si="10"/>
        <v>6.25E-2</v>
      </c>
      <c r="AZ15" s="87"/>
      <c r="BA15" s="10"/>
      <c r="BB15" s="87"/>
    </row>
    <row r="16" spans="1:55" s="54" customFormat="1" x14ac:dyDescent="0.25">
      <c r="A16" s="12"/>
      <c r="B16" s="58"/>
      <c r="C16" s="58" t="s">
        <v>6</v>
      </c>
      <c r="D16" s="58">
        <v>5</v>
      </c>
      <c r="E16" s="58">
        <v>5</v>
      </c>
      <c r="F16" s="58">
        <v>5</v>
      </c>
      <c r="G16" s="58">
        <v>5</v>
      </c>
      <c r="H16" s="58">
        <v>5</v>
      </c>
      <c r="I16" s="58">
        <v>5</v>
      </c>
      <c r="J16" s="58">
        <v>10</v>
      </c>
      <c r="K16" s="58">
        <v>10</v>
      </c>
      <c r="L16" s="59">
        <f t="shared" si="8"/>
        <v>1</v>
      </c>
      <c r="M16" s="59">
        <f t="shared" si="8"/>
        <v>0</v>
      </c>
      <c r="N16" s="60"/>
      <c r="O16" s="60">
        <v>0</v>
      </c>
      <c r="P16" s="60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9" t="e">
        <f>(AI16-AE16)/AE16</f>
        <v>#DIV/0!</v>
      </c>
      <c r="AK16" s="59" t="e">
        <f>(AI16-AH16)/AH16</f>
        <v>#DIV/0!</v>
      </c>
      <c r="AL16" s="115"/>
      <c r="AM16" s="60">
        <v>5</v>
      </c>
      <c r="AN16" s="60">
        <v>0</v>
      </c>
      <c r="AO16" s="60">
        <v>0</v>
      </c>
      <c r="AP16" s="60">
        <v>0</v>
      </c>
      <c r="AQ16" s="60">
        <v>0</v>
      </c>
      <c r="AR16" s="60">
        <v>0</v>
      </c>
      <c r="AS16" s="60">
        <v>0</v>
      </c>
      <c r="AT16" s="60">
        <v>0</v>
      </c>
      <c r="AU16" s="60">
        <v>0</v>
      </c>
      <c r="AV16" s="60">
        <v>0</v>
      </c>
      <c r="AW16" s="60">
        <v>0</v>
      </c>
      <c r="AX16" s="59" t="s">
        <v>81</v>
      </c>
      <c r="AY16" s="59" t="s">
        <v>81</v>
      </c>
      <c r="AZ16" s="87"/>
      <c r="BA16" s="10"/>
      <c r="BB16" s="87"/>
    </row>
    <row r="17" spans="1:54" s="54" customFormat="1" x14ac:dyDescent="0.25">
      <c r="A17" s="12"/>
      <c r="B17" s="113"/>
      <c r="C17" s="84"/>
      <c r="D17" s="56"/>
      <c r="E17" s="56"/>
      <c r="F17" s="56"/>
      <c r="G17" s="56"/>
      <c r="H17" s="56"/>
      <c r="I17" s="56"/>
      <c r="J17" s="56"/>
      <c r="K17" s="56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115"/>
      <c r="AM17" s="115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67"/>
      <c r="AY17" s="67"/>
      <c r="AZ17" s="87"/>
      <c r="BA17" s="3"/>
      <c r="BB17" s="87"/>
    </row>
    <row r="18" spans="1:54" s="54" customFormat="1" x14ac:dyDescent="0.25">
      <c r="A18" s="12"/>
      <c r="B18" s="120" t="s">
        <v>24</v>
      </c>
      <c r="C18" s="86"/>
      <c r="D18" s="86">
        <f>D11+D13</f>
        <v>7835</v>
      </c>
      <c r="E18" s="86">
        <f t="shared" ref="E18:F18" si="21">E11+E13</f>
        <v>7240</v>
      </c>
      <c r="F18" s="86">
        <f t="shared" si="21"/>
        <v>7895</v>
      </c>
      <c r="G18" s="86">
        <f>G11+G13</f>
        <v>7905</v>
      </c>
      <c r="H18" s="86">
        <f>H11+H13</f>
        <v>8045</v>
      </c>
      <c r="I18" s="86">
        <f>I11+I13</f>
        <v>8065</v>
      </c>
      <c r="J18" s="86">
        <f>J11+J13</f>
        <v>8195</v>
      </c>
      <c r="K18" s="86">
        <f>K11+K13</f>
        <v>8110</v>
      </c>
      <c r="L18" s="96">
        <f t="shared" si="8"/>
        <v>1.6119032858028518E-2</v>
      </c>
      <c r="M18" s="96">
        <f t="shared" si="8"/>
        <v>-1.0372178157413058E-2</v>
      </c>
      <c r="N18" s="67"/>
      <c r="O18" s="86">
        <v>1945</v>
      </c>
      <c r="P18" s="86">
        <v>1850</v>
      </c>
      <c r="Q18" s="86">
        <v>1855</v>
      </c>
      <c r="R18" s="86">
        <v>2015</v>
      </c>
      <c r="S18" s="86">
        <v>2095</v>
      </c>
      <c r="T18" s="86">
        <v>1940</v>
      </c>
      <c r="U18" s="86">
        <v>1815</v>
      </c>
      <c r="V18" s="86">
        <v>2190</v>
      </c>
      <c r="W18" s="86">
        <v>2025</v>
      </c>
      <c r="X18" s="86">
        <v>1875</v>
      </c>
      <c r="Y18" s="86">
        <v>1785</v>
      </c>
      <c r="Z18" s="86">
        <v>2110</v>
      </c>
      <c r="AA18" s="86">
        <v>2035</v>
      </c>
      <c r="AB18" s="86">
        <v>2110</v>
      </c>
      <c r="AC18" s="86">
        <f t="shared" ref="AC18:AF18" si="22">AC11+AC13</f>
        <v>1755</v>
      </c>
      <c r="AD18" s="86">
        <f t="shared" si="22"/>
        <v>2145</v>
      </c>
      <c r="AE18" s="86">
        <f t="shared" si="22"/>
        <v>2135</v>
      </c>
      <c r="AF18" s="86">
        <f t="shared" si="22"/>
        <v>2040</v>
      </c>
      <c r="AG18" s="86">
        <f>AG11+AG13</f>
        <v>1965</v>
      </c>
      <c r="AH18" s="86">
        <f>AH11+AH13</f>
        <v>2145</v>
      </c>
      <c r="AI18" s="86">
        <f>AI11+AI13</f>
        <v>1960</v>
      </c>
      <c r="AJ18" s="96">
        <f>(AI18-AE18)/AE18</f>
        <v>-8.1967213114754092E-2</v>
      </c>
      <c r="AK18" s="96">
        <f>(AI18-AH18)/AH18</f>
        <v>-8.6247086247086241E-2</v>
      </c>
      <c r="AL18" s="115"/>
      <c r="AM18" s="86">
        <f t="shared" ref="AM18:AS18" si="23">AM11+AM13</f>
        <v>3445</v>
      </c>
      <c r="AN18" s="86">
        <f t="shared" si="23"/>
        <v>3795</v>
      </c>
      <c r="AO18" s="86">
        <f t="shared" si="23"/>
        <v>3870</v>
      </c>
      <c r="AP18" s="86">
        <f t="shared" si="23"/>
        <v>4035</v>
      </c>
      <c r="AQ18" s="86">
        <f t="shared" si="23"/>
        <v>4005</v>
      </c>
      <c r="AR18" s="86">
        <f t="shared" si="23"/>
        <v>3900</v>
      </c>
      <c r="AS18" s="86">
        <f t="shared" si="23"/>
        <v>3895</v>
      </c>
      <c r="AT18" s="86">
        <f>SUM(AA18:AB18)</f>
        <v>4145</v>
      </c>
      <c r="AU18" s="86">
        <f>SUM(AC18:AD18)</f>
        <v>3900</v>
      </c>
      <c r="AV18" s="86">
        <f t="shared" si="17"/>
        <v>4175</v>
      </c>
      <c r="AW18" s="86">
        <f t="shared" ref="AW18" si="24">SUM(AG18:AH18)</f>
        <v>4110</v>
      </c>
      <c r="AX18" s="96">
        <f t="shared" si="9"/>
        <v>5.3846153846153849E-2</v>
      </c>
      <c r="AY18" s="96">
        <f t="shared" si="10"/>
        <v>-1.5568862275449102E-2</v>
      </c>
      <c r="AZ18" s="87"/>
      <c r="BA18" s="86"/>
      <c r="BB18" s="87"/>
    </row>
    <row r="19" spans="1:54" s="54" customFormat="1" x14ac:dyDescent="0.25">
      <c r="A19" s="12"/>
      <c r="B19" s="122"/>
      <c r="C19" s="84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56"/>
      <c r="AK19" s="56"/>
      <c r="AL19" s="101"/>
      <c r="AM19" s="101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56"/>
      <c r="AY19" s="56"/>
      <c r="AZ19" s="87"/>
      <c r="BA19" s="10"/>
      <c r="BB19" s="87"/>
    </row>
    <row r="20" spans="1:54" s="54" customFormat="1" x14ac:dyDescent="0.25">
      <c r="A20" s="21"/>
      <c r="B20" s="108" t="s">
        <v>29</v>
      </c>
      <c r="C20" s="123"/>
      <c r="D20" s="97"/>
      <c r="E20" s="97"/>
      <c r="F20" s="97"/>
      <c r="G20" s="97"/>
      <c r="H20" s="97"/>
      <c r="I20" s="97"/>
      <c r="J20" s="97"/>
      <c r="K20" s="97"/>
      <c r="L20" s="98"/>
      <c r="M20" s="98"/>
      <c r="N20" s="98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98"/>
      <c r="AK20" s="98"/>
      <c r="AL20" s="115"/>
      <c r="AM20" s="115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98"/>
      <c r="AY20" s="98"/>
      <c r="AZ20" s="87"/>
      <c r="BA20" s="3"/>
      <c r="BB20" s="87"/>
    </row>
    <row r="21" spans="1:54" s="55" customFormat="1" x14ac:dyDescent="0.25">
      <c r="A21" s="21"/>
      <c r="B21" s="113" t="s">
        <v>26</v>
      </c>
      <c r="C21" s="56"/>
      <c r="D21" s="56">
        <v>3115</v>
      </c>
      <c r="E21" s="56">
        <v>3255</v>
      </c>
      <c r="F21" s="56">
        <v>3370</v>
      </c>
      <c r="G21" s="56">
        <v>3460</v>
      </c>
      <c r="H21" s="56">
        <v>3325</v>
      </c>
      <c r="I21" s="56">
        <v>3100</v>
      </c>
      <c r="J21" s="56">
        <v>2960</v>
      </c>
      <c r="K21" s="56">
        <v>2860</v>
      </c>
      <c r="L21" s="57">
        <f t="shared" si="8"/>
        <v>-4.5161290322580643E-2</v>
      </c>
      <c r="M21" s="57">
        <f t="shared" si="8"/>
        <v>-3.3783783783783786E-2</v>
      </c>
      <c r="N21" s="56"/>
      <c r="O21" s="56">
        <v>765</v>
      </c>
      <c r="P21" s="56">
        <v>810</v>
      </c>
      <c r="Q21" s="56">
        <v>865</v>
      </c>
      <c r="R21" s="56">
        <v>860</v>
      </c>
      <c r="S21" s="56">
        <v>800</v>
      </c>
      <c r="T21" s="56">
        <v>850</v>
      </c>
      <c r="U21" s="56">
        <v>880</v>
      </c>
      <c r="V21" s="56">
        <v>900</v>
      </c>
      <c r="W21" s="56">
        <v>795</v>
      </c>
      <c r="X21" s="56">
        <v>875</v>
      </c>
      <c r="Y21" s="56">
        <v>855</v>
      </c>
      <c r="Z21" s="56">
        <v>835</v>
      </c>
      <c r="AA21" s="56">
        <v>785</v>
      </c>
      <c r="AB21" s="56">
        <v>850</v>
      </c>
      <c r="AC21" s="56">
        <v>800</v>
      </c>
      <c r="AD21" s="56">
        <v>810</v>
      </c>
      <c r="AE21" s="56">
        <v>715</v>
      </c>
      <c r="AF21" s="56">
        <v>770</v>
      </c>
      <c r="AG21" s="56">
        <v>770</v>
      </c>
      <c r="AH21" s="56">
        <v>760</v>
      </c>
      <c r="AI21" s="56">
        <v>695</v>
      </c>
      <c r="AJ21" s="57">
        <f>(AI21-AE21)/AE21</f>
        <v>-2.7972027972027972E-2</v>
      </c>
      <c r="AK21" s="57">
        <f>(AI21-AH21)/AH21</f>
        <v>-8.5526315789473686E-2</v>
      </c>
      <c r="AL21" s="105"/>
      <c r="AM21" s="56">
        <f t="shared" ref="AM21:AV21" si="25">SUM(AM22:AM23)</f>
        <v>1680</v>
      </c>
      <c r="AN21" s="56">
        <f t="shared" si="25"/>
        <v>1580</v>
      </c>
      <c r="AO21" s="56">
        <f t="shared" si="25"/>
        <v>1720</v>
      </c>
      <c r="AP21" s="56">
        <f t="shared" si="25"/>
        <v>1655</v>
      </c>
      <c r="AQ21" s="56">
        <f t="shared" si="25"/>
        <v>1790</v>
      </c>
      <c r="AR21" s="56">
        <f t="shared" si="25"/>
        <v>1670</v>
      </c>
      <c r="AS21" s="56">
        <f t="shared" si="25"/>
        <v>1695</v>
      </c>
      <c r="AT21" s="56">
        <f t="shared" si="25"/>
        <v>1630</v>
      </c>
      <c r="AU21" s="56">
        <f t="shared" si="25"/>
        <v>1615</v>
      </c>
      <c r="AV21" s="56">
        <f t="shared" si="25"/>
        <v>1490</v>
      </c>
      <c r="AW21" s="56">
        <f>SUM(AW22:AW23)</f>
        <v>1535</v>
      </c>
      <c r="AX21" s="57">
        <f t="shared" si="9"/>
        <v>-4.9535603715170282E-2</v>
      </c>
      <c r="AY21" s="57">
        <f t="shared" si="10"/>
        <v>3.0201342281879196E-2</v>
      </c>
      <c r="AZ21" s="87"/>
      <c r="BA21" s="6"/>
      <c r="BB21" s="87"/>
    </row>
    <row r="22" spans="1:54" s="55" customFormat="1" x14ac:dyDescent="0.25">
      <c r="A22" s="12"/>
      <c r="B22" s="97"/>
      <c r="C22" s="97" t="s">
        <v>4</v>
      </c>
      <c r="D22" s="58">
        <v>2975</v>
      </c>
      <c r="E22" s="58">
        <v>3110</v>
      </c>
      <c r="F22" s="58">
        <v>3235</v>
      </c>
      <c r="G22" s="58">
        <v>3320</v>
      </c>
      <c r="H22" s="58">
        <v>3185</v>
      </c>
      <c r="I22" s="58">
        <v>2955</v>
      </c>
      <c r="J22" s="58">
        <v>2805</v>
      </c>
      <c r="K22" s="58">
        <v>2705</v>
      </c>
      <c r="L22" s="59">
        <f t="shared" si="8"/>
        <v>-5.0761421319796954E-2</v>
      </c>
      <c r="M22" s="59">
        <f t="shared" si="8"/>
        <v>-3.5650623885918005E-2</v>
      </c>
      <c r="N22" s="60"/>
      <c r="O22" s="60">
        <v>730</v>
      </c>
      <c r="P22" s="60">
        <v>775</v>
      </c>
      <c r="Q22" s="60">
        <v>825</v>
      </c>
      <c r="R22" s="60">
        <v>825</v>
      </c>
      <c r="S22" s="60">
        <v>775</v>
      </c>
      <c r="T22" s="60">
        <v>810</v>
      </c>
      <c r="U22" s="60">
        <v>850</v>
      </c>
      <c r="V22" s="60">
        <v>870</v>
      </c>
      <c r="W22" s="60">
        <v>765</v>
      </c>
      <c r="X22" s="60">
        <v>840</v>
      </c>
      <c r="Y22" s="60">
        <v>820</v>
      </c>
      <c r="Z22" s="60">
        <v>805</v>
      </c>
      <c r="AA22" s="60">
        <v>750</v>
      </c>
      <c r="AB22" s="60">
        <v>810</v>
      </c>
      <c r="AC22" s="60">
        <v>765</v>
      </c>
      <c r="AD22" s="60">
        <v>775</v>
      </c>
      <c r="AE22" s="60">
        <v>680</v>
      </c>
      <c r="AF22" s="60">
        <v>735</v>
      </c>
      <c r="AG22" s="60">
        <v>735</v>
      </c>
      <c r="AH22" s="60">
        <v>720</v>
      </c>
      <c r="AI22" s="60">
        <v>665</v>
      </c>
      <c r="AJ22" s="59">
        <f>(AI22-AE22)/AE22</f>
        <v>-2.2058823529411766E-2</v>
      </c>
      <c r="AK22" s="59">
        <f>(AI22-AH22)/AH22</f>
        <v>-7.6388888888888895E-2</v>
      </c>
      <c r="AL22" s="60"/>
      <c r="AM22" s="60">
        <v>1605</v>
      </c>
      <c r="AN22" s="60">
        <v>1505</v>
      </c>
      <c r="AO22" s="60">
        <v>1650</v>
      </c>
      <c r="AP22" s="60">
        <v>1585</v>
      </c>
      <c r="AQ22" s="60">
        <v>1720</v>
      </c>
      <c r="AR22" s="60">
        <v>1605</v>
      </c>
      <c r="AS22" s="60">
        <v>1625</v>
      </c>
      <c r="AT22" s="60">
        <v>1560</v>
      </c>
      <c r="AU22" s="60">
        <v>1540</v>
      </c>
      <c r="AV22" s="60">
        <v>1415</v>
      </c>
      <c r="AW22" s="60">
        <v>1455</v>
      </c>
      <c r="AX22" s="59">
        <f t="shared" si="9"/>
        <v>-5.5194805194805192E-2</v>
      </c>
      <c r="AY22" s="59">
        <f t="shared" si="10"/>
        <v>2.8268551236749116E-2</v>
      </c>
      <c r="AZ22" s="87"/>
      <c r="BA22" s="10"/>
      <c r="BB22" s="87"/>
    </row>
    <row r="23" spans="1:54" s="54" customFormat="1" x14ac:dyDescent="0.25">
      <c r="A23" s="12"/>
      <c r="B23" s="61"/>
      <c r="C23" s="61" t="s">
        <v>9</v>
      </c>
      <c r="D23" s="61">
        <v>140</v>
      </c>
      <c r="E23" s="61">
        <v>150</v>
      </c>
      <c r="F23" s="61">
        <v>140</v>
      </c>
      <c r="G23" s="61">
        <v>135</v>
      </c>
      <c r="H23" s="61">
        <v>140</v>
      </c>
      <c r="I23" s="61">
        <v>145</v>
      </c>
      <c r="J23" s="61">
        <v>150</v>
      </c>
      <c r="K23" s="61">
        <v>155</v>
      </c>
      <c r="L23" s="62">
        <f t="shared" si="8"/>
        <v>3.4482758620689655E-2</v>
      </c>
      <c r="M23" s="62">
        <f t="shared" si="8"/>
        <v>3.3333333333333333E-2</v>
      </c>
      <c r="N23" s="58"/>
      <c r="O23" s="61">
        <v>35</v>
      </c>
      <c r="P23" s="61">
        <v>40</v>
      </c>
      <c r="Q23" s="61">
        <v>35</v>
      </c>
      <c r="R23" s="61">
        <v>35</v>
      </c>
      <c r="S23" s="61">
        <v>35</v>
      </c>
      <c r="T23" s="61">
        <v>35</v>
      </c>
      <c r="U23" s="61">
        <v>35</v>
      </c>
      <c r="V23" s="61">
        <v>35</v>
      </c>
      <c r="W23" s="61">
        <v>30</v>
      </c>
      <c r="X23" s="61">
        <v>35</v>
      </c>
      <c r="Y23" s="61">
        <v>35</v>
      </c>
      <c r="Z23" s="61">
        <v>35</v>
      </c>
      <c r="AA23" s="61">
        <v>35</v>
      </c>
      <c r="AB23" s="61">
        <v>35</v>
      </c>
      <c r="AC23" s="61">
        <v>35</v>
      </c>
      <c r="AD23" s="61">
        <v>40</v>
      </c>
      <c r="AE23" s="61">
        <v>35</v>
      </c>
      <c r="AF23" s="61">
        <v>40</v>
      </c>
      <c r="AG23" s="61">
        <v>40</v>
      </c>
      <c r="AH23" s="61">
        <v>40</v>
      </c>
      <c r="AI23" s="61">
        <v>35</v>
      </c>
      <c r="AJ23" s="62">
        <f>(AI23-AE23)/AE23</f>
        <v>0</v>
      </c>
      <c r="AK23" s="62">
        <f>(AI23-AH23)/AH23</f>
        <v>-0.125</v>
      </c>
      <c r="AL23" s="58"/>
      <c r="AM23" s="61">
        <v>75</v>
      </c>
      <c r="AN23" s="61">
        <v>75</v>
      </c>
      <c r="AO23" s="61">
        <v>70</v>
      </c>
      <c r="AP23" s="61">
        <v>70</v>
      </c>
      <c r="AQ23" s="61">
        <v>70</v>
      </c>
      <c r="AR23" s="61">
        <v>65</v>
      </c>
      <c r="AS23" s="61">
        <v>70</v>
      </c>
      <c r="AT23" s="61">
        <v>70</v>
      </c>
      <c r="AU23" s="61">
        <v>75</v>
      </c>
      <c r="AV23" s="61">
        <v>75</v>
      </c>
      <c r="AW23" s="61">
        <v>80</v>
      </c>
      <c r="AX23" s="62">
        <f t="shared" si="9"/>
        <v>6.6666666666666666E-2</v>
      </c>
      <c r="AY23" s="62">
        <f t="shared" si="10"/>
        <v>6.6666666666666666E-2</v>
      </c>
      <c r="AZ23" s="87"/>
      <c r="BA23" s="25"/>
      <c r="BB23" s="87"/>
    </row>
    <row r="24" spans="1:54" s="54" customFormat="1" x14ac:dyDescent="0.25">
      <c r="A24" s="1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63"/>
      <c r="AK24" s="63"/>
      <c r="AL24" s="102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87"/>
      <c r="BA24" s="31"/>
      <c r="BB24" s="87"/>
    </row>
    <row r="25" spans="1:54" s="66" customFormat="1" x14ac:dyDescent="0.25">
      <c r="A25" s="21"/>
      <c r="B25" s="124" t="s">
        <v>5</v>
      </c>
      <c r="C25" s="64"/>
      <c r="D25" s="64">
        <v>2945</v>
      </c>
      <c r="E25" s="64">
        <v>3000</v>
      </c>
      <c r="F25" s="64">
        <v>2840</v>
      </c>
      <c r="G25" s="64">
        <v>2505</v>
      </c>
      <c r="H25" s="64">
        <v>2460</v>
      </c>
      <c r="I25" s="64">
        <v>2305</v>
      </c>
      <c r="J25" s="64">
        <v>2160</v>
      </c>
      <c r="K25" s="64">
        <v>2110</v>
      </c>
      <c r="L25" s="65">
        <f t="shared" si="8"/>
        <v>-6.2906724511930592E-2</v>
      </c>
      <c r="M25" s="65">
        <f t="shared" si="8"/>
        <v>-2.3148148148148147E-2</v>
      </c>
      <c r="N25" s="56"/>
      <c r="O25" s="64">
        <v>740</v>
      </c>
      <c r="P25" s="64">
        <v>695</v>
      </c>
      <c r="Q25" s="64">
        <v>720</v>
      </c>
      <c r="R25" s="64">
        <v>660</v>
      </c>
      <c r="S25" s="64">
        <v>785</v>
      </c>
      <c r="T25" s="64">
        <v>675</v>
      </c>
      <c r="U25" s="64">
        <v>580</v>
      </c>
      <c r="V25" s="64">
        <v>600</v>
      </c>
      <c r="W25" s="64">
        <v>630</v>
      </c>
      <c r="X25" s="64">
        <v>700</v>
      </c>
      <c r="Y25" s="64">
        <v>610</v>
      </c>
      <c r="Z25" s="64">
        <v>590</v>
      </c>
      <c r="AA25" s="64">
        <v>580</v>
      </c>
      <c r="AB25" s="64">
        <v>680</v>
      </c>
      <c r="AC25" s="64">
        <v>595</v>
      </c>
      <c r="AD25" s="64">
        <v>585</v>
      </c>
      <c r="AE25" s="64">
        <v>565</v>
      </c>
      <c r="AF25" s="64">
        <v>575</v>
      </c>
      <c r="AG25" s="64">
        <v>550</v>
      </c>
      <c r="AH25" s="64">
        <v>545</v>
      </c>
      <c r="AI25" s="64">
        <v>545</v>
      </c>
      <c r="AJ25" s="65">
        <f>(AI25-AE25)/AE25</f>
        <v>-3.5398230088495575E-2</v>
      </c>
      <c r="AK25" s="65">
        <f>(AI25-AH25)/AH25</f>
        <v>0</v>
      </c>
      <c r="AL25" s="114"/>
      <c r="AM25" s="64">
        <f>E25-AN25</f>
        <v>1565</v>
      </c>
      <c r="AN25" s="64">
        <f>SUM(O25:P25)</f>
        <v>1435</v>
      </c>
      <c r="AO25" s="64">
        <f>SUM(Q25:R25)</f>
        <v>1380</v>
      </c>
      <c r="AP25" s="64">
        <f>SUM(S25:T25)</f>
        <v>1460</v>
      </c>
      <c r="AQ25" s="64">
        <f>SUM(U25:V25)</f>
        <v>1180</v>
      </c>
      <c r="AR25" s="64">
        <f>SUM(W25:X25)</f>
        <v>1330</v>
      </c>
      <c r="AS25" s="64">
        <f>SUM(Y25:Z25)</f>
        <v>1200</v>
      </c>
      <c r="AT25" s="64">
        <f>SUM(AA25:AB25)</f>
        <v>1260</v>
      </c>
      <c r="AU25" s="64">
        <f>SUM(AC25:AD25)</f>
        <v>1180</v>
      </c>
      <c r="AV25" s="64">
        <f>SUM(AE25:AF25)</f>
        <v>1140</v>
      </c>
      <c r="AW25" s="64">
        <f>SUM(AG25:AH25)</f>
        <v>1095</v>
      </c>
      <c r="AX25" s="65">
        <f>(AW25-AU25)/AU25</f>
        <v>-7.2033898305084748E-2</v>
      </c>
      <c r="AY25" s="65">
        <f>(AW25-AV25)/AV25</f>
        <v>-3.9473684210526314E-2</v>
      </c>
      <c r="AZ25" s="87"/>
      <c r="BA25" s="24"/>
      <c r="BB25" s="87"/>
    </row>
    <row r="26" spans="1:54" s="54" customFormat="1" x14ac:dyDescent="0.25">
      <c r="A26" s="12"/>
      <c r="B26" s="113"/>
      <c r="C26" s="84"/>
      <c r="D26" s="56"/>
      <c r="E26" s="56"/>
      <c r="F26" s="56"/>
      <c r="G26" s="56"/>
      <c r="H26" s="56"/>
      <c r="I26" s="56"/>
      <c r="J26" s="56"/>
      <c r="K26" s="56"/>
      <c r="L26" s="57"/>
      <c r="M26" s="5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57"/>
      <c r="AK26" s="57"/>
      <c r="AL26" s="115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7"/>
      <c r="AY26" s="57"/>
      <c r="AZ26" s="87"/>
      <c r="BA26" s="3"/>
      <c r="BB26" s="87"/>
    </row>
    <row r="27" spans="1:54" s="66" customFormat="1" x14ac:dyDescent="0.25">
      <c r="A27" s="21"/>
      <c r="B27" s="113" t="s">
        <v>6</v>
      </c>
      <c r="C27" s="56"/>
      <c r="D27" s="56">
        <f>SUM(D28:D33)</f>
        <v>1485</v>
      </c>
      <c r="E27" s="56">
        <f t="shared" ref="E27:K27" si="26">SUM(E28:E33)</f>
        <v>1575</v>
      </c>
      <c r="F27" s="56">
        <f>SUM(F28:F33)</f>
        <v>1710</v>
      </c>
      <c r="G27" s="56">
        <f>SUM(G28:G33)</f>
        <v>1810</v>
      </c>
      <c r="H27" s="56">
        <f t="shared" si="26"/>
        <v>1680</v>
      </c>
      <c r="I27" s="56">
        <f t="shared" si="26"/>
        <v>1915</v>
      </c>
      <c r="J27" s="56">
        <f t="shared" si="26"/>
        <v>1905</v>
      </c>
      <c r="K27" s="56">
        <f t="shared" si="26"/>
        <v>1945</v>
      </c>
      <c r="L27" s="57">
        <f t="shared" si="8"/>
        <v>-5.2219321148825066E-3</v>
      </c>
      <c r="M27" s="57">
        <f t="shared" si="8"/>
        <v>2.0997375328083989E-2</v>
      </c>
      <c r="N27" s="56"/>
      <c r="O27" s="56">
        <f>SUM(O28:O33)</f>
        <v>385</v>
      </c>
      <c r="P27" s="56">
        <f t="shared" ref="P27:AI27" si="27">SUM(P28:P33)</f>
        <v>410</v>
      </c>
      <c r="Q27" s="56">
        <f>SUM(Q28:Q33)</f>
        <v>420</v>
      </c>
      <c r="R27" s="56">
        <f t="shared" si="27"/>
        <v>430</v>
      </c>
      <c r="S27" s="56">
        <f t="shared" si="27"/>
        <v>440</v>
      </c>
      <c r="T27" s="56">
        <f t="shared" si="27"/>
        <v>455</v>
      </c>
      <c r="U27" s="56">
        <f t="shared" si="27"/>
        <v>450</v>
      </c>
      <c r="V27" s="56">
        <f t="shared" si="27"/>
        <v>485</v>
      </c>
      <c r="W27" s="56">
        <f t="shared" si="27"/>
        <v>470</v>
      </c>
      <c r="X27" s="56">
        <f t="shared" si="27"/>
        <v>425</v>
      </c>
      <c r="Y27" s="56">
        <f t="shared" si="27"/>
        <v>425</v>
      </c>
      <c r="Z27" s="56">
        <f t="shared" si="27"/>
        <v>410</v>
      </c>
      <c r="AA27" s="56">
        <f t="shared" si="27"/>
        <v>420</v>
      </c>
      <c r="AB27" s="56">
        <f t="shared" si="27"/>
        <v>435</v>
      </c>
      <c r="AC27" s="56">
        <f t="shared" si="27"/>
        <v>470</v>
      </c>
      <c r="AD27" s="56">
        <f t="shared" si="27"/>
        <v>475</v>
      </c>
      <c r="AE27" s="56">
        <f t="shared" si="27"/>
        <v>470</v>
      </c>
      <c r="AF27" s="56">
        <f t="shared" si="27"/>
        <v>485</v>
      </c>
      <c r="AG27" s="56">
        <f t="shared" si="27"/>
        <v>475</v>
      </c>
      <c r="AH27" s="56">
        <f t="shared" si="27"/>
        <v>475</v>
      </c>
      <c r="AI27" s="56">
        <f t="shared" si="27"/>
        <v>465</v>
      </c>
      <c r="AJ27" s="57">
        <f t="shared" ref="AJ27:AJ33" si="28">(AI27-AE27)/AE27</f>
        <v>-1.0638297872340425E-2</v>
      </c>
      <c r="AK27" s="57">
        <f t="shared" ref="AK27:AK33" si="29">(AI27-AH27)/AH27</f>
        <v>-2.1052631578947368E-2</v>
      </c>
      <c r="AL27" s="114"/>
      <c r="AM27" s="56">
        <f>SUM(AM28:AM33)</f>
        <v>780</v>
      </c>
      <c r="AN27" s="56">
        <f t="shared" ref="AN27:AW27" si="30">SUM(AN28:AN33)</f>
        <v>795</v>
      </c>
      <c r="AO27" s="56">
        <f t="shared" si="30"/>
        <v>850</v>
      </c>
      <c r="AP27" s="56">
        <f t="shared" si="30"/>
        <v>895</v>
      </c>
      <c r="AQ27" s="56">
        <f t="shared" si="30"/>
        <v>935</v>
      </c>
      <c r="AR27" s="56">
        <f t="shared" si="30"/>
        <v>895</v>
      </c>
      <c r="AS27" s="56">
        <f t="shared" si="30"/>
        <v>835</v>
      </c>
      <c r="AT27" s="56">
        <f t="shared" si="30"/>
        <v>855</v>
      </c>
      <c r="AU27" s="56">
        <f t="shared" si="30"/>
        <v>945</v>
      </c>
      <c r="AV27" s="56">
        <f t="shared" si="30"/>
        <v>955</v>
      </c>
      <c r="AW27" s="56">
        <f t="shared" si="30"/>
        <v>950</v>
      </c>
      <c r="AX27" s="57">
        <f t="shared" si="9"/>
        <v>5.2910052910052907E-3</v>
      </c>
      <c r="AY27" s="57">
        <f t="shared" si="10"/>
        <v>-5.235602094240838E-3</v>
      </c>
      <c r="AZ27" s="87"/>
      <c r="BA27" s="56"/>
      <c r="BB27" s="87"/>
    </row>
    <row r="28" spans="1:54" s="54" customFormat="1" x14ac:dyDescent="0.25">
      <c r="A28" s="12"/>
      <c r="B28" s="97"/>
      <c r="C28" s="97" t="s">
        <v>12</v>
      </c>
      <c r="D28" s="58">
        <v>535</v>
      </c>
      <c r="E28" s="58">
        <v>540</v>
      </c>
      <c r="F28" s="58">
        <v>530</v>
      </c>
      <c r="G28" s="58">
        <v>580</v>
      </c>
      <c r="H28" s="58">
        <v>560</v>
      </c>
      <c r="I28" s="58">
        <v>570</v>
      </c>
      <c r="J28" s="58">
        <v>625</v>
      </c>
      <c r="K28" s="58">
        <v>635</v>
      </c>
      <c r="L28" s="59">
        <f t="shared" si="8"/>
        <v>9.6491228070175433E-2</v>
      </c>
      <c r="M28" s="59">
        <f t="shared" si="8"/>
        <v>1.6E-2</v>
      </c>
      <c r="N28" s="60"/>
      <c r="O28" s="58">
        <v>145</v>
      </c>
      <c r="P28" s="58">
        <v>125</v>
      </c>
      <c r="Q28" s="58">
        <v>140</v>
      </c>
      <c r="R28" s="58">
        <v>135</v>
      </c>
      <c r="S28" s="58">
        <v>145</v>
      </c>
      <c r="T28" s="58">
        <v>125</v>
      </c>
      <c r="U28" s="58">
        <v>145</v>
      </c>
      <c r="V28" s="58">
        <v>135</v>
      </c>
      <c r="W28" s="58">
        <v>165</v>
      </c>
      <c r="X28" s="58">
        <v>130</v>
      </c>
      <c r="Y28" s="58">
        <v>140</v>
      </c>
      <c r="Z28" s="58">
        <v>130</v>
      </c>
      <c r="AA28" s="58">
        <v>160</v>
      </c>
      <c r="AB28" s="58">
        <v>135</v>
      </c>
      <c r="AC28" s="58">
        <v>145</v>
      </c>
      <c r="AD28" s="58">
        <v>135</v>
      </c>
      <c r="AE28" s="58">
        <v>155</v>
      </c>
      <c r="AF28" s="58">
        <v>135</v>
      </c>
      <c r="AG28" s="58">
        <v>155</v>
      </c>
      <c r="AH28" s="58">
        <v>150</v>
      </c>
      <c r="AI28" s="58">
        <v>175</v>
      </c>
      <c r="AJ28" s="59">
        <f t="shared" si="28"/>
        <v>0.12903225806451613</v>
      </c>
      <c r="AK28" s="59">
        <f t="shared" si="29"/>
        <v>0.16666666666666666</v>
      </c>
      <c r="AL28" s="115"/>
      <c r="AM28" s="60">
        <v>270</v>
      </c>
      <c r="AN28" s="60">
        <v>270</v>
      </c>
      <c r="AO28" s="60">
        <v>275</v>
      </c>
      <c r="AP28" s="60">
        <v>270</v>
      </c>
      <c r="AQ28" s="60">
        <v>280</v>
      </c>
      <c r="AR28" s="60">
        <v>295</v>
      </c>
      <c r="AS28" s="60">
        <v>270</v>
      </c>
      <c r="AT28" s="60">
        <v>295</v>
      </c>
      <c r="AU28" s="60">
        <v>280</v>
      </c>
      <c r="AV28" s="60">
        <v>290</v>
      </c>
      <c r="AW28" s="60">
        <v>305</v>
      </c>
      <c r="AX28" s="59">
        <f t="shared" si="9"/>
        <v>8.9285714285714288E-2</v>
      </c>
      <c r="AY28" s="59">
        <f t="shared" si="10"/>
        <v>5.1724137931034482E-2</v>
      </c>
      <c r="AZ28" s="87"/>
      <c r="BA28" s="10"/>
      <c r="BB28" s="87"/>
    </row>
    <row r="29" spans="1:54" s="54" customFormat="1" x14ac:dyDescent="0.25">
      <c r="A29" s="12"/>
      <c r="B29" s="97"/>
      <c r="C29" s="97" t="s">
        <v>13</v>
      </c>
      <c r="D29" s="58">
        <v>50</v>
      </c>
      <c r="E29" s="58">
        <v>65</v>
      </c>
      <c r="F29" s="58">
        <v>205</v>
      </c>
      <c r="G29" s="58">
        <v>215</v>
      </c>
      <c r="H29" s="58">
        <v>100</v>
      </c>
      <c r="I29" s="58">
        <v>240</v>
      </c>
      <c r="J29" s="58">
        <v>235</v>
      </c>
      <c r="K29" s="58">
        <v>245</v>
      </c>
      <c r="L29" s="59">
        <f t="shared" si="8"/>
        <v>-2.0833333333333332E-2</v>
      </c>
      <c r="M29" s="59">
        <f t="shared" si="8"/>
        <v>4.2553191489361701E-2</v>
      </c>
      <c r="N29" s="60"/>
      <c r="O29" s="60">
        <v>15</v>
      </c>
      <c r="P29" s="60">
        <v>15</v>
      </c>
      <c r="Q29" s="60">
        <v>55</v>
      </c>
      <c r="R29" s="60">
        <v>50</v>
      </c>
      <c r="S29" s="60">
        <v>50</v>
      </c>
      <c r="T29" s="60">
        <v>50</v>
      </c>
      <c r="U29" s="60">
        <v>55</v>
      </c>
      <c r="V29" s="60">
        <v>60</v>
      </c>
      <c r="W29" s="60">
        <v>55</v>
      </c>
      <c r="X29" s="60">
        <v>55</v>
      </c>
      <c r="Y29" s="60">
        <v>35</v>
      </c>
      <c r="Z29" s="60">
        <v>15</v>
      </c>
      <c r="AA29" s="60">
        <v>25</v>
      </c>
      <c r="AB29" s="60">
        <v>25</v>
      </c>
      <c r="AC29" s="60">
        <v>55</v>
      </c>
      <c r="AD29" s="60">
        <v>55</v>
      </c>
      <c r="AE29" s="60">
        <v>55</v>
      </c>
      <c r="AF29" s="60">
        <v>55</v>
      </c>
      <c r="AG29" s="60">
        <v>55</v>
      </c>
      <c r="AH29" s="60">
        <v>55</v>
      </c>
      <c r="AI29" s="60">
        <v>55</v>
      </c>
      <c r="AJ29" s="59">
        <f t="shared" si="28"/>
        <v>0</v>
      </c>
      <c r="AK29" s="59">
        <f t="shared" si="29"/>
        <v>0</v>
      </c>
      <c r="AL29" s="71"/>
      <c r="AM29" s="60">
        <v>35</v>
      </c>
      <c r="AN29" s="60">
        <v>30</v>
      </c>
      <c r="AO29" s="60">
        <v>105</v>
      </c>
      <c r="AP29" s="60">
        <v>100</v>
      </c>
      <c r="AQ29" s="60">
        <v>115</v>
      </c>
      <c r="AR29" s="60">
        <v>110</v>
      </c>
      <c r="AS29" s="60">
        <v>50</v>
      </c>
      <c r="AT29" s="60">
        <v>50</v>
      </c>
      <c r="AU29" s="60">
        <v>110</v>
      </c>
      <c r="AV29" s="60">
        <v>110</v>
      </c>
      <c r="AW29" s="60">
        <v>110</v>
      </c>
      <c r="AX29" s="59">
        <f t="shared" si="9"/>
        <v>0</v>
      </c>
      <c r="AY29" s="59">
        <f t="shared" si="10"/>
        <v>0</v>
      </c>
      <c r="AZ29" s="87"/>
      <c r="BA29" s="10"/>
      <c r="BB29" s="87"/>
    </row>
    <row r="30" spans="1:54" s="54" customFormat="1" x14ac:dyDescent="0.25">
      <c r="A30" s="12"/>
      <c r="B30" s="97"/>
      <c r="C30" s="97" t="s">
        <v>10</v>
      </c>
      <c r="D30" s="60">
        <v>195</v>
      </c>
      <c r="E30" s="60">
        <v>215</v>
      </c>
      <c r="F30" s="60">
        <v>205</v>
      </c>
      <c r="G30" s="60">
        <v>195</v>
      </c>
      <c r="H30" s="60">
        <v>210</v>
      </c>
      <c r="I30" s="60">
        <v>205</v>
      </c>
      <c r="J30" s="60">
        <v>210</v>
      </c>
      <c r="K30" s="60">
        <v>215</v>
      </c>
      <c r="L30" s="59">
        <f t="shared" si="8"/>
        <v>2.4390243902439025E-2</v>
      </c>
      <c r="M30" s="59">
        <f t="shared" si="8"/>
        <v>2.3809523809523808E-2</v>
      </c>
      <c r="N30" s="60"/>
      <c r="O30" s="60">
        <v>55</v>
      </c>
      <c r="P30" s="60">
        <v>60</v>
      </c>
      <c r="Q30" s="60">
        <v>60</v>
      </c>
      <c r="R30" s="60">
        <v>50</v>
      </c>
      <c r="S30" s="60">
        <v>50</v>
      </c>
      <c r="T30" s="60">
        <v>50</v>
      </c>
      <c r="U30" s="60">
        <v>50</v>
      </c>
      <c r="V30" s="60">
        <v>50</v>
      </c>
      <c r="W30" s="60">
        <v>50</v>
      </c>
      <c r="X30" s="60">
        <v>50</v>
      </c>
      <c r="Y30" s="60">
        <v>55</v>
      </c>
      <c r="Z30" s="60">
        <v>50</v>
      </c>
      <c r="AA30" s="60">
        <v>50</v>
      </c>
      <c r="AB30" s="60">
        <v>65</v>
      </c>
      <c r="AC30" s="60">
        <v>55</v>
      </c>
      <c r="AD30" s="60">
        <v>50</v>
      </c>
      <c r="AE30" s="60">
        <v>50</v>
      </c>
      <c r="AF30" s="60">
        <v>55</v>
      </c>
      <c r="AG30" s="60">
        <v>55</v>
      </c>
      <c r="AH30" s="60">
        <v>50</v>
      </c>
      <c r="AI30" s="60">
        <v>50</v>
      </c>
      <c r="AJ30" s="59">
        <f t="shared" si="28"/>
        <v>0</v>
      </c>
      <c r="AK30" s="59">
        <f t="shared" si="29"/>
        <v>0</v>
      </c>
      <c r="AL30" s="115"/>
      <c r="AM30" s="60">
        <v>100</v>
      </c>
      <c r="AN30" s="60">
        <v>115</v>
      </c>
      <c r="AO30" s="60">
        <v>110</v>
      </c>
      <c r="AP30" s="60">
        <v>100</v>
      </c>
      <c r="AQ30" s="60">
        <v>100</v>
      </c>
      <c r="AR30" s="60">
        <v>100</v>
      </c>
      <c r="AS30" s="60">
        <v>105</v>
      </c>
      <c r="AT30" s="60">
        <v>115</v>
      </c>
      <c r="AU30" s="60">
        <v>105</v>
      </c>
      <c r="AV30" s="60">
        <v>105</v>
      </c>
      <c r="AW30" s="60">
        <v>105</v>
      </c>
      <c r="AX30" s="59">
        <f t="shared" si="9"/>
        <v>0</v>
      </c>
      <c r="AY30" s="59">
        <f t="shared" si="10"/>
        <v>0</v>
      </c>
      <c r="AZ30" s="87"/>
      <c r="BA30" s="10"/>
      <c r="BB30" s="87"/>
    </row>
    <row r="31" spans="1:54" s="54" customFormat="1" x14ac:dyDescent="0.25">
      <c r="A31" s="12"/>
      <c r="B31" s="97"/>
      <c r="C31" s="97" t="s">
        <v>11</v>
      </c>
      <c r="D31" s="58">
        <v>145</v>
      </c>
      <c r="E31" s="58">
        <v>175</v>
      </c>
      <c r="F31" s="58">
        <v>200</v>
      </c>
      <c r="G31" s="58">
        <v>205</v>
      </c>
      <c r="H31" s="58">
        <v>180</v>
      </c>
      <c r="I31" s="58">
        <v>245</v>
      </c>
      <c r="J31" s="58">
        <v>215</v>
      </c>
      <c r="K31" s="58">
        <v>205</v>
      </c>
      <c r="L31" s="59">
        <f t="shared" si="8"/>
        <v>-0.12244897959183673</v>
      </c>
      <c r="M31" s="59">
        <f t="shared" si="8"/>
        <v>-4.6511627906976744E-2</v>
      </c>
      <c r="N31" s="60"/>
      <c r="O31" s="60">
        <v>40</v>
      </c>
      <c r="P31" s="60">
        <v>50</v>
      </c>
      <c r="Q31" s="60">
        <v>30</v>
      </c>
      <c r="R31" s="60">
        <v>45</v>
      </c>
      <c r="S31" s="60">
        <v>70</v>
      </c>
      <c r="T31" s="60">
        <v>70</v>
      </c>
      <c r="U31" s="60">
        <v>60</v>
      </c>
      <c r="V31" s="60">
        <v>80</v>
      </c>
      <c r="W31" s="60">
        <v>60</v>
      </c>
      <c r="X31" s="60">
        <v>5</v>
      </c>
      <c r="Y31" s="60">
        <v>40</v>
      </c>
      <c r="Z31" s="60">
        <v>50</v>
      </c>
      <c r="AA31" s="60">
        <v>45</v>
      </c>
      <c r="AB31" s="60">
        <v>35</v>
      </c>
      <c r="AC31" s="60">
        <v>55</v>
      </c>
      <c r="AD31" s="60">
        <v>60</v>
      </c>
      <c r="AE31" s="60">
        <v>70</v>
      </c>
      <c r="AF31" s="60">
        <v>60</v>
      </c>
      <c r="AG31" s="60">
        <v>65</v>
      </c>
      <c r="AH31" s="60">
        <v>60</v>
      </c>
      <c r="AI31" s="60">
        <v>50</v>
      </c>
      <c r="AJ31" s="59">
        <f t="shared" si="28"/>
        <v>-0.2857142857142857</v>
      </c>
      <c r="AK31" s="59">
        <f t="shared" si="29"/>
        <v>-0.16666666666666666</v>
      </c>
      <c r="AL31" s="115"/>
      <c r="AM31" s="60">
        <v>85</v>
      </c>
      <c r="AN31" s="60">
        <v>90</v>
      </c>
      <c r="AO31" s="60">
        <v>75</v>
      </c>
      <c r="AP31" s="60">
        <v>140</v>
      </c>
      <c r="AQ31" s="60">
        <v>140</v>
      </c>
      <c r="AR31" s="60">
        <v>65</v>
      </c>
      <c r="AS31" s="60">
        <v>90</v>
      </c>
      <c r="AT31" s="60">
        <v>80</v>
      </c>
      <c r="AU31" s="60">
        <v>115</v>
      </c>
      <c r="AV31" s="60">
        <v>130</v>
      </c>
      <c r="AW31" s="60">
        <v>125</v>
      </c>
      <c r="AX31" s="59">
        <f t="shared" si="9"/>
        <v>8.6956521739130432E-2</v>
      </c>
      <c r="AY31" s="59">
        <f t="shared" si="10"/>
        <v>-3.8461538461538464E-2</v>
      </c>
      <c r="AZ31" s="87"/>
      <c r="BA31" s="10"/>
      <c r="BB31" s="87"/>
    </row>
    <row r="32" spans="1:54" s="54" customFormat="1" x14ac:dyDescent="0.25">
      <c r="A32" s="12"/>
      <c r="B32" s="97"/>
      <c r="C32" s="97" t="s">
        <v>53</v>
      </c>
      <c r="D32" s="58">
        <v>220</v>
      </c>
      <c r="E32" s="58">
        <v>220</v>
      </c>
      <c r="F32" s="58">
        <v>225</v>
      </c>
      <c r="G32" s="58">
        <v>230</v>
      </c>
      <c r="H32" s="58">
        <v>235</v>
      </c>
      <c r="I32" s="58">
        <v>240</v>
      </c>
      <c r="J32" s="58">
        <v>240</v>
      </c>
      <c r="K32" s="58">
        <v>245</v>
      </c>
      <c r="L32" s="59">
        <f t="shared" si="8"/>
        <v>0</v>
      </c>
      <c r="M32" s="59">
        <f t="shared" si="8"/>
        <v>2.0833333333333332E-2</v>
      </c>
      <c r="N32" s="60"/>
      <c r="O32" s="60">
        <v>45</v>
      </c>
      <c r="P32" s="60">
        <v>65</v>
      </c>
      <c r="Q32" s="60">
        <v>50</v>
      </c>
      <c r="R32" s="60">
        <v>65</v>
      </c>
      <c r="S32" s="60">
        <v>45</v>
      </c>
      <c r="T32" s="60">
        <v>65</v>
      </c>
      <c r="U32" s="60">
        <v>50</v>
      </c>
      <c r="V32" s="60">
        <v>70</v>
      </c>
      <c r="W32" s="60">
        <v>45</v>
      </c>
      <c r="X32" s="60">
        <v>75</v>
      </c>
      <c r="Y32" s="60">
        <v>55</v>
      </c>
      <c r="Z32" s="60">
        <v>70</v>
      </c>
      <c r="AA32" s="60">
        <v>45</v>
      </c>
      <c r="AB32" s="60">
        <v>70</v>
      </c>
      <c r="AC32" s="60">
        <v>55</v>
      </c>
      <c r="AD32" s="60">
        <v>70</v>
      </c>
      <c r="AE32" s="60">
        <v>45</v>
      </c>
      <c r="AF32" s="60">
        <v>70</v>
      </c>
      <c r="AG32" s="60">
        <v>55</v>
      </c>
      <c r="AH32" s="60">
        <v>70</v>
      </c>
      <c r="AI32" s="60">
        <v>45</v>
      </c>
      <c r="AJ32" s="59">
        <f t="shared" si="28"/>
        <v>0</v>
      </c>
      <c r="AK32" s="59">
        <f t="shared" si="29"/>
        <v>-0.35714285714285715</v>
      </c>
      <c r="AL32" s="115"/>
      <c r="AM32" s="60">
        <v>110</v>
      </c>
      <c r="AN32" s="60">
        <v>110</v>
      </c>
      <c r="AO32" s="60">
        <v>115</v>
      </c>
      <c r="AP32" s="60">
        <v>110</v>
      </c>
      <c r="AQ32" s="60">
        <v>120</v>
      </c>
      <c r="AR32" s="60">
        <v>120</v>
      </c>
      <c r="AS32" s="60">
        <v>125</v>
      </c>
      <c r="AT32" s="60">
        <v>115</v>
      </c>
      <c r="AU32" s="60">
        <v>125</v>
      </c>
      <c r="AV32" s="60">
        <v>115</v>
      </c>
      <c r="AW32" s="60">
        <v>125</v>
      </c>
      <c r="AX32" s="59">
        <f t="shared" si="9"/>
        <v>0</v>
      </c>
      <c r="AY32" s="59">
        <f t="shared" si="10"/>
        <v>8.6956521739130432E-2</v>
      </c>
      <c r="AZ32" s="87"/>
      <c r="BA32" s="10"/>
      <c r="BB32" s="87"/>
    </row>
    <row r="33" spans="1:78" s="54" customFormat="1" x14ac:dyDescent="0.25">
      <c r="A33" s="12"/>
      <c r="B33" s="61"/>
      <c r="C33" s="61" t="s">
        <v>2</v>
      </c>
      <c r="D33" s="61">
        <v>340</v>
      </c>
      <c r="E33" s="61">
        <v>360</v>
      </c>
      <c r="F33" s="61">
        <v>345</v>
      </c>
      <c r="G33" s="61">
        <v>385</v>
      </c>
      <c r="H33" s="61">
        <v>395</v>
      </c>
      <c r="I33" s="61">
        <v>415</v>
      </c>
      <c r="J33" s="61">
        <v>380</v>
      </c>
      <c r="K33" s="61">
        <v>400</v>
      </c>
      <c r="L33" s="62">
        <f t="shared" si="8"/>
        <v>-8.4337349397590355E-2</v>
      </c>
      <c r="M33" s="62">
        <f t="shared" si="8"/>
        <v>5.2631578947368418E-2</v>
      </c>
      <c r="N33" s="58"/>
      <c r="O33" s="61">
        <v>85</v>
      </c>
      <c r="P33" s="61">
        <v>95</v>
      </c>
      <c r="Q33" s="61">
        <v>85</v>
      </c>
      <c r="R33" s="61">
        <v>85</v>
      </c>
      <c r="S33" s="61">
        <v>80</v>
      </c>
      <c r="T33" s="61">
        <v>95</v>
      </c>
      <c r="U33" s="61">
        <v>90</v>
      </c>
      <c r="V33" s="61">
        <v>90</v>
      </c>
      <c r="W33" s="61">
        <v>95</v>
      </c>
      <c r="X33" s="61">
        <v>110</v>
      </c>
      <c r="Y33" s="61">
        <v>100</v>
      </c>
      <c r="Z33" s="61">
        <v>95</v>
      </c>
      <c r="AA33" s="61">
        <v>95</v>
      </c>
      <c r="AB33" s="61">
        <v>105</v>
      </c>
      <c r="AC33" s="61">
        <v>105</v>
      </c>
      <c r="AD33" s="61">
        <v>105</v>
      </c>
      <c r="AE33" s="61">
        <v>95</v>
      </c>
      <c r="AF33" s="61">
        <v>110</v>
      </c>
      <c r="AG33" s="61">
        <v>90</v>
      </c>
      <c r="AH33" s="61">
        <v>90</v>
      </c>
      <c r="AI33" s="61">
        <v>90</v>
      </c>
      <c r="AJ33" s="62">
        <f t="shared" si="28"/>
        <v>-5.2631578947368418E-2</v>
      </c>
      <c r="AK33" s="62">
        <f t="shared" si="29"/>
        <v>0</v>
      </c>
      <c r="AL33" s="115"/>
      <c r="AM33" s="61">
        <v>180</v>
      </c>
      <c r="AN33" s="61">
        <v>180</v>
      </c>
      <c r="AO33" s="61">
        <v>170</v>
      </c>
      <c r="AP33" s="61">
        <v>175</v>
      </c>
      <c r="AQ33" s="61">
        <v>180</v>
      </c>
      <c r="AR33" s="61">
        <v>205</v>
      </c>
      <c r="AS33" s="61">
        <v>195</v>
      </c>
      <c r="AT33" s="61">
        <v>200</v>
      </c>
      <c r="AU33" s="61">
        <v>210</v>
      </c>
      <c r="AV33" s="61">
        <v>205</v>
      </c>
      <c r="AW33" s="61">
        <v>180</v>
      </c>
      <c r="AX33" s="62">
        <f t="shared" si="9"/>
        <v>-0.14285714285714285</v>
      </c>
      <c r="AY33" s="62">
        <f t="shared" si="10"/>
        <v>-0.12195121951219512</v>
      </c>
      <c r="AZ33" s="87"/>
      <c r="BA33" s="25"/>
      <c r="BB33" s="87"/>
    </row>
    <row r="34" spans="1:78" s="54" customFormat="1" x14ac:dyDescent="0.25">
      <c r="A34" s="1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63"/>
      <c r="AK34" s="63"/>
      <c r="AL34" s="102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87"/>
      <c r="BA34" s="31"/>
      <c r="BB34" s="87"/>
    </row>
    <row r="35" spans="1:78" s="66" customFormat="1" x14ac:dyDescent="0.25">
      <c r="A35" s="21"/>
      <c r="B35" s="113" t="s">
        <v>3</v>
      </c>
      <c r="C35" s="56"/>
      <c r="D35" s="56">
        <f>SUM(D36:D38)</f>
        <v>935</v>
      </c>
      <c r="E35" s="56">
        <f t="shared" ref="E35" si="31">SUM(E36:E38)</f>
        <v>150</v>
      </c>
      <c r="F35" s="56">
        <f>SUM(F36:F38)</f>
        <v>305</v>
      </c>
      <c r="G35" s="56">
        <f>SUM(G36:G38)</f>
        <v>535</v>
      </c>
      <c r="H35" s="56">
        <f>SUM(H36:H38)</f>
        <v>275</v>
      </c>
      <c r="I35" s="56">
        <f>SUM(I36:I38)</f>
        <v>15</v>
      </c>
      <c r="J35" s="56">
        <v>1200</v>
      </c>
      <c r="K35" s="56">
        <v>525</v>
      </c>
      <c r="L35" s="57">
        <f t="shared" si="8"/>
        <v>79</v>
      </c>
      <c r="M35" s="57">
        <f t="shared" si="8"/>
        <v>-0.5625</v>
      </c>
      <c r="N35" s="56"/>
      <c r="O35" s="56">
        <f t="shared" ref="O35:AI35" si="32">SUM(O36:O38)</f>
        <v>-175</v>
      </c>
      <c r="P35" s="56">
        <f t="shared" si="32"/>
        <v>0</v>
      </c>
      <c r="Q35" s="56">
        <f t="shared" si="32"/>
        <v>-10</v>
      </c>
      <c r="R35" s="56">
        <f t="shared" si="32"/>
        <v>115</v>
      </c>
      <c r="S35" s="56">
        <f t="shared" si="32"/>
        <v>285</v>
      </c>
      <c r="T35" s="56">
        <f t="shared" si="32"/>
        <v>-95</v>
      </c>
      <c r="U35" s="56">
        <f t="shared" si="32"/>
        <v>165</v>
      </c>
      <c r="V35" s="56">
        <f t="shared" si="32"/>
        <v>95</v>
      </c>
      <c r="W35" s="56">
        <f t="shared" si="32"/>
        <v>50</v>
      </c>
      <c r="X35" s="56">
        <f t="shared" si="32"/>
        <v>225</v>
      </c>
      <c r="Y35" s="56">
        <f>SUM(Y36:Y38)</f>
        <v>80</v>
      </c>
      <c r="Z35" s="56">
        <f t="shared" si="32"/>
        <v>105</v>
      </c>
      <c r="AA35" s="56">
        <f t="shared" si="32"/>
        <v>-10</v>
      </c>
      <c r="AB35" s="56">
        <f t="shared" si="32"/>
        <v>100</v>
      </c>
      <c r="AC35" s="56">
        <f t="shared" si="32"/>
        <v>60</v>
      </c>
      <c r="AD35" s="56">
        <f t="shared" si="32"/>
        <v>-55</v>
      </c>
      <c r="AE35" s="56">
        <f t="shared" si="32"/>
        <v>65</v>
      </c>
      <c r="AF35" s="56">
        <f t="shared" si="32"/>
        <v>-65</v>
      </c>
      <c r="AG35" s="56">
        <f t="shared" si="32"/>
        <v>765</v>
      </c>
      <c r="AH35" s="56">
        <f t="shared" si="32"/>
        <v>90</v>
      </c>
      <c r="AI35" s="56">
        <f t="shared" si="32"/>
        <v>230</v>
      </c>
      <c r="AJ35" s="57">
        <f>(AI35-AE35)/AE35</f>
        <v>2.5384615384615383</v>
      </c>
      <c r="AK35" s="57">
        <f>(AI35-AH35)/AH35</f>
        <v>1.5555555555555556</v>
      </c>
      <c r="AL35" s="114"/>
      <c r="AM35" s="56">
        <f>SUM(AM36:AM38)</f>
        <v>325</v>
      </c>
      <c r="AN35" s="56">
        <f t="shared" ref="AN35:AW35" si="33">SUM(AN36:AN38)</f>
        <v>-175</v>
      </c>
      <c r="AO35" s="56">
        <f t="shared" si="33"/>
        <v>105</v>
      </c>
      <c r="AP35" s="56">
        <f t="shared" si="33"/>
        <v>190</v>
      </c>
      <c r="AQ35" s="56">
        <f t="shared" si="33"/>
        <v>260</v>
      </c>
      <c r="AR35" s="56">
        <f t="shared" si="33"/>
        <v>275</v>
      </c>
      <c r="AS35" s="56">
        <f t="shared" si="33"/>
        <v>185</v>
      </c>
      <c r="AT35" s="56">
        <f t="shared" si="33"/>
        <v>90</v>
      </c>
      <c r="AU35" s="56">
        <f t="shared" si="33"/>
        <v>5</v>
      </c>
      <c r="AV35" s="56">
        <f t="shared" si="33"/>
        <v>0</v>
      </c>
      <c r="AW35" s="56">
        <f t="shared" si="33"/>
        <v>855</v>
      </c>
      <c r="AX35" s="57" t="s">
        <v>81</v>
      </c>
      <c r="AY35" s="57" t="s">
        <v>81</v>
      </c>
      <c r="AZ35" s="87"/>
      <c r="BA35" s="6"/>
      <c r="BB35" s="87"/>
    </row>
    <row r="36" spans="1:78" s="54" customFormat="1" x14ac:dyDescent="0.25">
      <c r="A36" s="12"/>
      <c r="B36" s="97"/>
      <c r="C36" s="97" t="s">
        <v>39</v>
      </c>
      <c r="D36" s="58">
        <v>-5</v>
      </c>
      <c r="E36" s="58">
        <v>50</v>
      </c>
      <c r="F36" s="58">
        <v>525</v>
      </c>
      <c r="G36" s="58">
        <v>460</v>
      </c>
      <c r="H36" s="58">
        <v>215</v>
      </c>
      <c r="I36" s="58">
        <v>280</v>
      </c>
      <c r="J36" s="58"/>
      <c r="K36" s="58"/>
      <c r="L36" s="59"/>
      <c r="M36" s="59"/>
      <c r="N36" s="60"/>
      <c r="O36" s="60">
        <v>15</v>
      </c>
      <c r="P36" s="60">
        <v>40</v>
      </c>
      <c r="Q36" s="60">
        <v>45</v>
      </c>
      <c r="R36" s="60">
        <v>75</v>
      </c>
      <c r="S36" s="60">
        <v>180</v>
      </c>
      <c r="T36" s="60">
        <v>220</v>
      </c>
      <c r="U36" s="60">
        <v>150</v>
      </c>
      <c r="V36" s="60">
        <v>115</v>
      </c>
      <c r="W36" s="60">
        <v>80</v>
      </c>
      <c r="X36" s="60">
        <v>115</v>
      </c>
      <c r="Y36" s="60">
        <v>30</v>
      </c>
      <c r="Z36" s="60">
        <v>75</v>
      </c>
      <c r="AA36" s="60">
        <v>45</v>
      </c>
      <c r="AB36" s="60">
        <v>65</v>
      </c>
      <c r="AC36" s="60">
        <v>85</v>
      </c>
      <c r="AD36" s="60">
        <v>70</v>
      </c>
      <c r="AE36" s="60">
        <v>70</v>
      </c>
      <c r="AF36" s="60">
        <v>50</v>
      </c>
      <c r="AG36" s="60">
        <v>75</v>
      </c>
      <c r="AH36" s="60">
        <v>60</v>
      </c>
      <c r="AI36" s="60">
        <v>35</v>
      </c>
      <c r="AJ36" s="59">
        <f>(AI36-AE36)/AE36</f>
        <v>-0.5</v>
      </c>
      <c r="AK36" s="59">
        <f>(AI36-AH36)/AH36</f>
        <v>-0.41666666666666669</v>
      </c>
      <c r="AL36" s="84"/>
      <c r="AM36" s="60">
        <v>-5</v>
      </c>
      <c r="AN36" s="60">
        <v>55</v>
      </c>
      <c r="AO36" s="60">
        <v>120</v>
      </c>
      <c r="AP36" s="60">
        <v>400</v>
      </c>
      <c r="AQ36" s="60">
        <v>265</v>
      </c>
      <c r="AR36" s="60">
        <v>195</v>
      </c>
      <c r="AS36" s="60">
        <v>105</v>
      </c>
      <c r="AT36" s="60">
        <v>110</v>
      </c>
      <c r="AU36" s="60">
        <v>155</v>
      </c>
      <c r="AV36" s="60">
        <v>120</v>
      </c>
      <c r="AW36" s="60">
        <v>135</v>
      </c>
      <c r="AX36" s="59">
        <f t="shared" si="9"/>
        <v>-0.12903225806451613</v>
      </c>
      <c r="AY36" s="59">
        <f t="shared" si="10"/>
        <v>0.125</v>
      </c>
      <c r="AZ36" s="87"/>
      <c r="BA36" s="10"/>
      <c r="BB36" s="87"/>
    </row>
    <row r="37" spans="1:78" s="54" customFormat="1" x14ac:dyDescent="0.25">
      <c r="A37" s="12"/>
      <c r="B37" s="97"/>
      <c r="C37" s="97" t="s">
        <v>40</v>
      </c>
      <c r="D37" s="58">
        <v>905</v>
      </c>
      <c r="E37" s="58">
        <v>215</v>
      </c>
      <c r="F37" s="58">
        <v>-240</v>
      </c>
      <c r="G37" s="58">
        <v>-10</v>
      </c>
      <c r="H37" s="58">
        <v>105</v>
      </c>
      <c r="I37" s="58">
        <v>-245</v>
      </c>
      <c r="J37" s="58"/>
      <c r="K37" s="58"/>
      <c r="L37" s="59"/>
      <c r="M37" s="59"/>
      <c r="N37" s="60"/>
      <c r="O37" s="60">
        <v>-95</v>
      </c>
      <c r="P37" s="60">
        <v>-30</v>
      </c>
      <c r="Q37" s="60">
        <v>-50</v>
      </c>
      <c r="R37" s="60">
        <v>45</v>
      </c>
      <c r="S37" s="60">
        <v>110</v>
      </c>
      <c r="T37" s="60">
        <v>-345</v>
      </c>
      <c r="U37" s="60">
        <v>-25</v>
      </c>
      <c r="V37" s="60">
        <v>-15</v>
      </c>
      <c r="W37" s="60">
        <v>-85</v>
      </c>
      <c r="X37" s="60">
        <v>115</v>
      </c>
      <c r="Y37" s="60">
        <v>60</v>
      </c>
      <c r="Z37" s="60">
        <v>30</v>
      </c>
      <c r="AA37" s="60">
        <v>-40</v>
      </c>
      <c r="AB37" s="60">
        <v>55</v>
      </c>
      <c r="AC37" s="60">
        <v>-15</v>
      </c>
      <c r="AD37" s="60">
        <v>-125</v>
      </c>
      <c r="AE37" s="60">
        <v>5</v>
      </c>
      <c r="AF37" s="60">
        <v>-115</v>
      </c>
      <c r="AG37" s="60">
        <v>690</v>
      </c>
      <c r="AH37" s="60">
        <v>30</v>
      </c>
      <c r="AI37" s="60">
        <v>205</v>
      </c>
      <c r="AJ37" s="59">
        <f>(AI37-AE37)/AE37</f>
        <v>40</v>
      </c>
      <c r="AK37" s="59">
        <f>(AI37-AH37)/AH37</f>
        <v>5.833333333333333</v>
      </c>
      <c r="AL37" s="84"/>
      <c r="AM37" s="60">
        <v>340</v>
      </c>
      <c r="AN37" s="60">
        <v>-125</v>
      </c>
      <c r="AO37" s="60">
        <v>-5</v>
      </c>
      <c r="AP37" s="60">
        <v>-235</v>
      </c>
      <c r="AQ37" s="60">
        <v>-40</v>
      </c>
      <c r="AR37" s="60">
        <v>30</v>
      </c>
      <c r="AS37" s="60">
        <v>90</v>
      </c>
      <c r="AT37" s="60">
        <v>15</v>
      </c>
      <c r="AU37" s="60">
        <v>-140</v>
      </c>
      <c r="AV37" s="60">
        <v>-110</v>
      </c>
      <c r="AW37" s="60">
        <v>720</v>
      </c>
      <c r="AX37" s="59" t="s">
        <v>81</v>
      </c>
      <c r="AY37" s="59" t="s">
        <v>81</v>
      </c>
      <c r="AZ37" s="87"/>
      <c r="BA37" s="10"/>
      <c r="BB37" s="87"/>
    </row>
    <row r="38" spans="1:78" s="54" customFormat="1" x14ac:dyDescent="0.25">
      <c r="A38" s="12"/>
      <c r="B38" s="97"/>
      <c r="C38" s="97" t="s">
        <v>34</v>
      </c>
      <c r="D38" s="58">
        <v>35</v>
      </c>
      <c r="E38" s="58">
        <v>-115</v>
      </c>
      <c r="F38" s="58">
        <v>20</v>
      </c>
      <c r="G38" s="58">
        <v>85</v>
      </c>
      <c r="H38" s="58">
        <v>-45</v>
      </c>
      <c r="I38" s="58">
        <v>-20</v>
      </c>
      <c r="J38" s="58"/>
      <c r="K38" s="58"/>
      <c r="L38" s="59"/>
      <c r="M38" s="59"/>
      <c r="N38" s="60"/>
      <c r="O38" s="60">
        <v>-95</v>
      </c>
      <c r="P38" s="60">
        <v>-10</v>
      </c>
      <c r="Q38" s="60">
        <v>-5</v>
      </c>
      <c r="R38" s="60">
        <v>-5</v>
      </c>
      <c r="S38" s="60">
        <v>-5</v>
      </c>
      <c r="T38" s="60">
        <v>30</v>
      </c>
      <c r="U38" s="60">
        <v>40</v>
      </c>
      <c r="V38" s="60">
        <v>-5</v>
      </c>
      <c r="W38" s="60">
        <v>55</v>
      </c>
      <c r="X38" s="60">
        <v>-5</v>
      </c>
      <c r="Y38" s="60">
        <v>-10</v>
      </c>
      <c r="Z38" s="60">
        <v>0</v>
      </c>
      <c r="AA38" s="60">
        <v>-15</v>
      </c>
      <c r="AB38" s="60">
        <v>-20</v>
      </c>
      <c r="AC38" s="60">
        <v>-10</v>
      </c>
      <c r="AD38" s="60">
        <v>0</v>
      </c>
      <c r="AE38" s="60">
        <v>-10</v>
      </c>
      <c r="AF38" s="60">
        <v>0</v>
      </c>
      <c r="AG38" s="60">
        <v>0</v>
      </c>
      <c r="AH38" s="60">
        <v>0</v>
      </c>
      <c r="AI38" s="60">
        <v>-10</v>
      </c>
      <c r="AJ38" s="59">
        <f>(AI38-AE38)/AE38</f>
        <v>0</v>
      </c>
      <c r="AK38" s="59" t="e">
        <f>(AI38-AH38)/AH38</f>
        <v>#DIV/0!</v>
      </c>
      <c r="AL38" s="84"/>
      <c r="AM38" s="60">
        <v>-10</v>
      </c>
      <c r="AN38" s="60">
        <v>-105</v>
      </c>
      <c r="AO38" s="60">
        <v>-10</v>
      </c>
      <c r="AP38" s="60">
        <v>25</v>
      </c>
      <c r="AQ38" s="60">
        <v>35</v>
      </c>
      <c r="AR38" s="60">
        <v>50</v>
      </c>
      <c r="AS38" s="60">
        <v>-10</v>
      </c>
      <c r="AT38" s="60">
        <v>-35</v>
      </c>
      <c r="AU38" s="60">
        <v>-10</v>
      </c>
      <c r="AV38" s="60">
        <v>-10</v>
      </c>
      <c r="AW38" s="60">
        <v>0</v>
      </c>
      <c r="AX38" s="59">
        <f t="shared" si="9"/>
        <v>-1</v>
      </c>
      <c r="AY38" s="59">
        <f t="shared" si="10"/>
        <v>-1</v>
      </c>
      <c r="AZ38" s="87"/>
      <c r="BA38" s="10"/>
      <c r="BB38" s="87"/>
    </row>
    <row r="39" spans="1:78" s="54" customFormat="1" x14ac:dyDescent="0.25">
      <c r="A39" s="12"/>
      <c r="B39" s="113"/>
      <c r="C39" s="84"/>
      <c r="D39" s="56"/>
      <c r="E39" s="56"/>
      <c r="F39" s="56"/>
      <c r="G39" s="56"/>
      <c r="H39" s="56"/>
      <c r="I39" s="56"/>
      <c r="J39" s="56"/>
      <c r="K39" s="56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84"/>
      <c r="AM39" s="84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7"/>
      <c r="AY39" s="67"/>
      <c r="AZ39" s="87"/>
      <c r="BA39" s="10"/>
      <c r="BB39" s="87"/>
    </row>
    <row r="40" spans="1:78" s="54" customFormat="1" x14ac:dyDescent="0.25">
      <c r="A40" s="12"/>
      <c r="B40" s="120" t="s">
        <v>25</v>
      </c>
      <c r="C40" s="86"/>
      <c r="D40" s="86">
        <f>SUM(D21,D25,D27,D35)</f>
        <v>8480</v>
      </c>
      <c r="E40" s="86">
        <f t="shared" ref="E40" si="34">SUM(E21,E25,E27,E35)</f>
        <v>7980</v>
      </c>
      <c r="F40" s="86">
        <f t="shared" ref="F40:K40" si="35">SUM(F21,F25,F27,F35)</f>
        <v>8225</v>
      </c>
      <c r="G40" s="86">
        <f t="shared" si="35"/>
        <v>8310</v>
      </c>
      <c r="H40" s="86">
        <f t="shared" si="35"/>
        <v>7740</v>
      </c>
      <c r="I40" s="86">
        <f t="shared" si="35"/>
        <v>7335</v>
      </c>
      <c r="J40" s="86">
        <f t="shared" si="35"/>
        <v>8225</v>
      </c>
      <c r="K40" s="86">
        <f t="shared" si="35"/>
        <v>7440</v>
      </c>
      <c r="L40" s="96">
        <f t="shared" si="8"/>
        <v>0.12133605998636673</v>
      </c>
      <c r="M40" s="96">
        <f t="shared" si="8"/>
        <v>-9.544072948328268E-2</v>
      </c>
      <c r="N40" s="67"/>
      <c r="O40" s="86">
        <f t="shared" ref="O40:AI40" si="36">SUM(O21,O25,O27,O35)</f>
        <v>1715</v>
      </c>
      <c r="P40" s="86">
        <f t="shared" si="36"/>
        <v>1915</v>
      </c>
      <c r="Q40" s="86">
        <f>SUM(Q21,Q25,Q27,Q35)</f>
        <v>1995</v>
      </c>
      <c r="R40" s="86">
        <f t="shared" si="36"/>
        <v>2065</v>
      </c>
      <c r="S40" s="86">
        <f t="shared" si="36"/>
        <v>2310</v>
      </c>
      <c r="T40" s="86">
        <f t="shared" si="36"/>
        <v>1885</v>
      </c>
      <c r="U40" s="86">
        <f t="shared" si="36"/>
        <v>2075</v>
      </c>
      <c r="V40" s="86">
        <f t="shared" si="36"/>
        <v>2080</v>
      </c>
      <c r="W40" s="86">
        <f t="shared" si="36"/>
        <v>1945</v>
      </c>
      <c r="X40" s="86">
        <f t="shared" si="36"/>
        <v>2225</v>
      </c>
      <c r="Y40" s="86">
        <f t="shared" si="36"/>
        <v>1970</v>
      </c>
      <c r="Z40" s="86">
        <f t="shared" si="36"/>
        <v>1940</v>
      </c>
      <c r="AA40" s="86">
        <f t="shared" si="36"/>
        <v>1775</v>
      </c>
      <c r="AB40" s="86">
        <f t="shared" si="36"/>
        <v>2065</v>
      </c>
      <c r="AC40" s="86">
        <f t="shared" si="36"/>
        <v>1925</v>
      </c>
      <c r="AD40" s="86">
        <f t="shared" si="36"/>
        <v>1815</v>
      </c>
      <c r="AE40" s="86">
        <f t="shared" si="36"/>
        <v>1815</v>
      </c>
      <c r="AF40" s="86">
        <f t="shared" si="36"/>
        <v>1765</v>
      </c>
      <c r="AG40" s="86">
        <f t="shared" si="36"/>
        <v>2560</v>
      </c>
      <c r="AH40" s="86">
        <f t="shared" si="36"/>
        <v>1870</v>
      </c>
      <c r="AI40" s="86">
        <f t="shared" si="36"/>
        <v>1935</v>
      </c>
      <c r="AJ40" s="96">
        <f>(AI40-AE40)/AE40</f>
        <v>6.6115702479338845E-2</v>
      </c>
      <c r="AK40" s="96">
        <f>(AI40-AH40)/AH40</f>
        <v>3.4759358288770054E-2</v>
      </c>
      <c r="AL40" s="115"/>
      <c r="AM40" s="86">
        <f>SUM(AM21,AM25,AM27,AM35)</f>
        <v>4350</v>
      </c>
      <c r="AN40" s="86">
        <f t="shared" ref="AN40:AW40" si="37">SUM(AN21,AN25,AN27,AN35)</f>
        <v>3635</v>
      </c>
      <c r="AO40" s="86">
        <f t="shared" si="37"/>
        <v>4055</v>
      </c>
      <c r="AP40" s="86">
        <f t="shared" si="37"/>
        <v>4200</v>
      </c>
      <c r="AQ40" s="86">
        <f t="shared" si="37"/>
        <v>4165</v>
      </c>
      <c r="AR40" s="86">
        <f t="shared" si="37"/>
        <v>4170</v>
      </c>
      <c r="AS40" s="86">
        <f t="shared" si="37"/>
        <v>3915</v>
      </c>
      <c r="AT40" s="86">
        <f t="shared" si="37"/>
        <v>3835</v>
      </c>
      <c r="AU40" s="86">
        <f t="shared" si="37"/>
        <v>3745</v>
      </c>
      <c r="AV40" s="86">
        <f t="shared" si="37"/>
        <v>3585</v>
      </c>
      <c r="AW40" s="86">
        <f t="shared" si="37"/>
        <v>4435</v>
      </c>
      <c r="AX40" s="96">
        <f t="shared" si="9"/>
        <v>0.18424566088117489</v>
      </c>
      <c r="AY40" s="96">
        <f t="shared" si="10"/>
        <v>0.23709902370990238</v>
      </c>
      <c r="AZ40" s="87"/>
      <c r="BA40" s="28"/>
      <c r="BB40" s="87"/>
    </row>
    <row r="41" spans="1:78" s="54" customFormat="1" x14ac:dyDescent="0.25">
      <c r="A41" s="12"/>
      <c r="B41" s="122"/>
      <c r="C41" s="125"/>
      <c r="D41" s="126"/>
      <c r="E41" s="126"/>
      <c r="F41" s="126"/>
      <c r="G41" s="126"/>
      <c r="H41" s="125"/>
      <c r="I41" s="125"/>
      <c r="J41" s="125"/>
      <c r="K41" s="125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7"/>
      <c r="AM41" s="127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6"/>
      <c r="AY41" s="126"/>
      <c r="AZ41" s="87"/>
      <c r="BA41" s="33"/>
      <c r="BB41" s="87"/>
    </row>
    <row r="42" spans="1:78" s="54" customFormat="1" x14ac:dyDescent="0.25">
      <c r="A42" s="12"/>
      <c r="B42" s="129" t="s">
        <v>7</v>
      </c>
      <c r="C42" s="130"/>
      <c r="D42" s="131">
        <f t="shared" ref="D42:H42" si="38">D18-D40</f>
        <v>-645</v>
      </c>
      <c r="E42" s="131">
        <f t="shared" si="38"/>
        <v>-740</v>
      </c>
      <c r="F42" s="131">
        <f t="shared" si="38"/>
        <v>-330</v>
      </c>
      <c r="G42" s="131">
        <f t="shared" si="38"/>
        <v>-405</v>
      </c>
      <c r="H42" s="131">
        <f t="shared" si="38"/>
        <v>305</v>
      </c>
      <c r="I42" s="131">
        <f>I18-I40</f>
        <v>730</v>
      </c>
      <c r="J42" s="131">
        <f>J18-J40</f>
        <v>-30</v>
      </c>
      <c r="K42" s="131">
        <f>K18-K40</f>
        <v>670</v>
      </c>
      <c r="L42" s="132">
        <f t="shared" si="8"/>
        <v>-1.0410958904109588</v>
      </c>
      <c r="M42" s="132">
        <f>(J42-I42)/I42</f>
        <v>-1.0410958904109588</v>
      </c>
      <c r="N42" s="67"/>
      <c r="O42" s="131">
        <f t="shared" ref="O42:P42" si="39">O18-O40</f>
        <v>230</v>
      </c>
      <c r="P42" s="131">
        <f t="shared" si="39"/>
        <v>-65</v>
      </c>
      <c r="Q42" s="131">
        <f>Q18-Q40</f>
        <v>-140</v>
      </c>
      <c r="R42" s="131">
        <f t="shared" ref="R42:AI42" si="40">R18-R40</f>
        <v>-50</v>
      </c>
      <c r="S42" s="131">
        <f t="shared" si="40"/>
        <v>-215</v>
      </c>
      <c r="T42" s="131">
        <f t="shared" si="40"/>
        <v>55</v>
      </c>
      <c r="U42" s="131">
        <f t="shared" si="40"/>
        <v>-260</v>
      </c>
      <c r="V42" s="131">
        <f t="shared" si="40"/>
        <v>110</v>
      </c>
      <c r="W42" s="131">
        <f t="shared" si="40"/>
        <v>80</v>
      </c>
      <c r="X42" s="131">
        <f t="shared" si="40"/>
        <v>-350</v>
      </c>
      <c r="Y42" s="131">
        <f t="shared" si="40"/>
        <v>-185</v>
      </c>
      <c r="Z42" s="131">
        <f t="shared" si="40"/>
        <v>170</v>
      </c>
      <c r="AA42" s="131">
        <f t="shared" si="40"/>
        <v>260</v>
      </c>
      <c r="AB42" s="131">
        <f t="shared" si="40"/>
        <v>45</v>
      </c>
      <c r="AC42" s="131">
        <f t="shared" si="40"/>
        <v>-170</v>
      </c>
      <c r="AD42" s="131">
        <f t="shared" si="40"/>
        <v>330</v>
      </c>
      <c r="AE42" s="131">
        <f t="shared" si="40"/>
        <v>320</v>
      </c>
      <c r="AF42" s="131">
        <f t="shared" si="40"/>
        <v>275</v>
      </c>
      <c r="AG42" s="131">
        <f t="shared" si="40"/>
        <v>-595</v>
      </c>
      <c r="AH42" s="131">
        <f t="shared" si="40"/>
        <v>275</v>
      </c>
      <c r="AI42" s="131">
        <f t="shared" si="40"/>
        <v>25</v>
      </c>
      <c r="AJ42" s="132"/>
      <c r="AK42" s="132"/>
      <c r="AL42" s="115"/>
      <c r="AM42" s="131">
        <f>AM18-AM40</f>
        <v>-905</v>
      </c>
      <c r="AN42" s="131">
        <f t="shared" ref="AN42:AW42" si="41">AN18-AN40</f>
        <v>160</v>
      </c>
      <c r="AO42" s="131">
        <f t="shared" si="41"/>
        <v>-185</v>
      </c>
      <c r="AP42" s="131">
        <f t="shared" si="41"/>
        <v>-165</v>
      </c>
      <c r="AQ42" s="131">
        <f t="shared" si="41"/>
        <v>-160</v>
      </c>
      <c r="AR42" s="131">
        <f t="shared" si="41"/>
        <v>-270</v>
      </c>
      <c r="AS42" s="131">
        <f t="shared" si="41"/>
        <v>-20</v>
      </c>
      <c r="AT42" s="131">
        <f t="shared" si="41"/>
        <v>310</v>
      </c>
      <c r="AU42" s="131">
        <f t="shared" si="41"/>
        <v>155</v>
      </c>
      <c r="AV42" s="131">
        <f t="shared" si="41"/>
        <v>590</v>
      </c>
      <c r="AW42" s="131">
        <f t="shared" si="41"/>
        <v>-325</v>
      </c>
      <c r="AX42" s="132"/>
      <c r="AY42" s="132"/>
      <c r="AZ42" s="87"/>
      <c r="BA42" s="35"/>
      <c r="BB42" s="87"/>
    </row>
    <row r="43" spans="1:78" s="92" customFormat="1" ht="10.199999999999999" x14ac:dyDescent="0.2">
      <c r="A43" s="38"/>
      <c r="B43" s="133"/>
      <c r="C43" s="134"/>
      <c r="D43" s="135"/>
      <c r="E43" s="135"/>
      <c r="F43" s="135"/>
      <c r="G43" s="135"/>
      <c r="H43" s="135"/>
      <c r="I43" s="135"/>
      <c r="J43" s="135"/>
      <c r="K43" s="135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6"/>
      <c r="AK43" s="136"/>
      <c r="AL43" s="115"/>
      <c r="AM43" s="115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136"/>
      <c r="AY43" s="136"/>
      <c r="AZ43" s="91"/>
      <c r="BA43" s="3"/>
      <c r="BB43" s="91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</row>
    <row r="44" spans="1:78" s="54" customFormat="1" x14ac:dyDescent="0.25">
      <c r="A44" s="12"/>
      <c r="B44" s="129" t="s">
        <v>35</v>
      </c>
      <c r="C44" s="131" t="s">
        <v>38</v>
      </c>
      <c r="D44" s="131">
        <f>4140+D42</f>
        <v>3495</v>
      </c>
      <c r="E44" s="131">
        <f t="shared" ref="E44:K44" si="42">D44+E42</f>
        <v>2755</v>
      </c>
      <c r="F44" s="131">
        <f t="shared" si="42"/>
        <v>2425</v>
      </c>
      <c r="G44" s="131">
        <f t="shared" si="42"/>
        <v>2020</v>
      </c>
      <c r="H44" s="131">
        <f t="shared" si="42"/>
        <v>2325</v>
      </c>
      <c r="I44" s="131">
        <f t="shared" si="42"/>
        <v>3055</v>
      </c>
      <c r="J44" s="131">
        <f t="shared" si="42"/>
        <v>3025</v>
      </c>
      <c r="K44" s="131">
        <f t="shared" si="42"/>
        <v>3695</v>
      </c>
      <c r="L44" s="138">
        <f t="shared" si="8"/>
        <v>-9.8199672667757774E-3</v>
      </c>
      <c r="M44" s="138">
        <f t="shared" ref="M44" si="43">(J44-I44)/I44</f>
        <v>-9.8199672667757774E-3</v>
      </c>
      <c r="N44" s="67"/>
      <c r="O44" s="139"/>
      <c r="P44" s="139"/>
      <c r="Q44" s="139"/>
      <c r="R44" s="139"/>
      <c r="S44" s="139"/>
      <c r="T44" s="139"/>
      <c r="U44" s="139"/>
      <c r="V44" s="139"/>
      <c r="W44" s="139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38"/>
      <c r="AK44" s="138"/>
      <c r="AL44" s="115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8"/>
      <c r="AY44" s="138"/>
      <c r="AZ44" s="87"/>
      <c r="BA44" s="36"/>
      <c r="BB44" s="87"/>
    </row>
    <row r="45" spans="1:78" x14ac:dyDescent="0.2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AJ45" s="30"/>
      <c r="AK45" s="30"/>
    </row>
    <row r="46" spans="1:78" x14ac:dyDescent="0.25"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L46" s="54"/>
    </row>
    <row r="47" spans="1:78" x14ac:dyDescent="0.25"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L47" s="69"/>
    </row>
    <row r="48" spans="1:78" x14ac:dyDescent="0.25"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L48" s="54"/>
    </row>
    <row r="49" spans="20:38" x14ac:dyDescent="0.25"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L49" s="54"/>
    </row>
    <row r="50" spans="20:38" x14ac:dyDescent="0.25"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L50" s="54"/>
    </row>
    <row r="51" spans="20:38" x14ac:dyDescent="0.25"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L51" s="54"/>
    </row>
    <row r="52" spans="20:38" x14ac:dyDescent="0.25"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L52" s="54"/>
    </row>
    <row r="53" spans="20:38" x14ac:dyDescent="0.25"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L53" s="54"/>
    </row>
    <row r="54" spans="20:38" x14ac:dyDescent="0.25"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L54" s="54"/>
    </row>
    <row r="55" spans="20:38" x14ac:dyDescent="0.25"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L55" s="54"/>
    </row>
    <row r="56" spans="20:38" x14ac:dyDescent="0.25"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L56" s="54"/>
    </row>
    <row r="57" spans="20:38" x14ac:dyDescent="0.25"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L57" s="54"/>
    </row>
    <row r="58" spans="20:38" x14ac:dyDescent="0.25"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L58" s="54"/>
    </row>
    <row r="59" spans="20:38" x14ac:dyDescent="0.25"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L59" s="54"/>
    </row>
    <row r="60" spans="20:38" x14ac:dyDescent="0.25"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L60" s="54"/>
    </row>
    <row r="61" spans="20:38" x14ac:dyDescent="0.25"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L61" s="54"/>
    </row>
    <row r="62" spans="20:38" x14ac:dyDescent="0.25"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L62" s="54"/>
    </row>
    <row r="63" spans="20:38" x14ac:dyDescent="0.25"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L63" s="54"/>
    </row>
    <row r="64" spans="20:38" x14ac:dyDescent="0.25"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L64" s="54"/>
    </row>
    <row r="65" spans="20:38" x14ac:dyDescent="0.25"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L65" s="54"/>
    </row>
    <row r="66" spans="20:38" x14ac:dyDescent="0.25"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L66" s="54"/>
    </row>
  </sheetData>
  <phoneticPr fontId="22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70"/>
  <sheetViews>
    <sheetView showGridLines="0" workbookViewId="0">
      <selection activeCell="H17" sqref="H17"/>
    </sheetView>
  </sheetViews>
  <sheetFormatPr defaultColWidth="9.109375" defaultRowHeight="14.4" x14ac:dyDescent="0.3"/>
  <cols>
    <col min="1" max="1" width="9.109375" style="14"/>
    <col min="2" max="2" width="31.33203125" style="14" customWidth="1"/>
    <col min="3" max="10" width="10" style="14" customWidth="1"/>
    <col min="11" max="12" width="11.44140625" style="54" customWidth="1"/>
    <col min="13" max="13" width="4.6640625" style="14" customWidth="1"/>
    <col min="14" max="14" width="9.109375" style="83" hidden="1" customWidth="1"/>
    <col min="15" max="22" width="9.109375" style="12" hidden="1" customWidth="1"/>
    <col min="23" max="23" width="9.109375" style="94" hidden="1" customWidth="1"/>
    <col min="24" max="27" width="0" style="94" hidden="1" customWidth="1"/>
    <col min="28" max="34" width="9.109375" style="94"/>
    <col min="35" max="35" width="4" style="12" customWidth="1"/>
    <col min="36" max="36" width="9.109375" style="70" hidden="1" customWidth="1"/>
    <col min="37" max="38" width="9.109375" style="68" hidden="1" customWidth="1"/>
    <col min="39" max="39" width="9.109375" style="12" hidden="1" customWidth="1"/>
    <col min="40" max="46" width="9.109375" style="12"/>
    <col min="47" max="16384" width="9.109375" style="14"/>
  </cols>
  <sheetData>
    <row r="1" spans="1:46" x14ac:dyDescent="0.3">
      <c r="B1" s="13" t="s">
        <v>74</v>
      </c>
      <c r="K1" s="14"/>
      <c r="L1" s="14"/>
      <c r="N1" s="37"/>
    </row>
    <row r="2" spans="1:46" x14ac:dyDescent="0.3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8"/>
      <c r="AJ2" s="68"/>
    </row>
    <row r="3" spans="1:46" ht="13.8" x14ac:dyDescent="0.25"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9"/>
      <c r="O3" s="2"/>
      <c r="P3" s="2"/>
      <c r="Q3" s="2"/>
      <c r="R3" s="2"/>
      <c r="S3" s="19"/>
      <c r="T3" s="19"/>
      <c r="U3" s="19"/>
      <c r="V3" s="19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2"/>
      <c r="AJ3" s="51"/>
      <c r="AK3" s="51"/>
      <c r="AL3" s="51"/>
      <c r="AM3" s="19"/>
      <c r="AN3" s="19"/>
      <c r="AO3" s="19"/>
      <c r="AP3" s="19"/>
      <c r="AQ3" s="19"/>
      <c r="AR3" s="19"/>
      <c r="AS3" s="19"/>
      <c r="AT3" s="19"/>
    </row>
    <row r="4" spans="1:46" ht="20.399999999999999" x14ac:dyDescent="0.25">
      <c r="A4" s="21"/>
      <c r="B4" s="18" t="s">
        <v>41</v>
      </c>
      <c r="C4" s="40">
        <v>2013</v>
      </c>
      <c r="D4" s="40">
        <v>2014</v>
      </c>
      <c r="E4" s="19">
        <v>2015</v>
      </c>
      <c r="F4" s="19">
        <v>2016</v>
      </c>
      <c r="G4" s="19">
        <v>2017</v>
      </c>
      <c r="H4" s="19">
        <v>2018</v>
      </c>
      <c r="I4" s="19" t="s">
        <v>65</v>
      </c>
      <c r="J4" s="19" t="s">
        <v>76</v>
      </c>
      <c r="K4" s="20" t="s">
        <v>67</v>
      </c>
      <c r="L4" s="20" t="s">
        <v>77</v>
      </c>
      <c r="M4" s="40"/>
      <c r="N4" s="19" t="s">
        <v>20</v>
      </c>
      <c r="O4" s="19" t="s">
        <v>31</v>
      </c>
      <c r="P4" s="19" t="s">
        <v>42</v>
      </c>
      <c r="Q4" s="19" t="s">
        <v>43</v>
      </c>
      <c r="R4" s="19" t="s">
        <v>45</v>
      </c>
      <c r="S4" s="19" t="s">
        <v>46</v>
      </c>
      <c r="T4" s="19" t="s">
        <v>48</v>
      </c>
      <c r="U4" s="19" t="s">
        <v>49</v>
      </c>
      <c r="V4" s="19" t="s">
        <v>50</v>
      </c>
      <c r="W4" s="19" t="s">
        <v>51</v>
      </c>
      <c r="X4" s="19" t="s">
        <v>55</v>
      </c>
      <c r="Y4" s="19" t="s">
        <v>56</v>
      </c>
      <c r="Z4" s="19" t="s">
        <v>57</v>
      </c>
      <c r="AA4" s="19" t="s">
        <v>58</v>
      </c>
      <c r="AB4" s="19" t="s">
        <v>61</v>
      </c>
      <c r="AC4" s="19" t="s">
        <v>62</v>
      </c>
      <c r="AD4" s="19" t="s">
        <v>64</v>
      </c>
      <c r="AE4" s="19" t="s">
        <v>66</v>
      </c>
      <c r="AF4" s="19" t="s">
        <v>69</v>
      </c>
      <c r="AG4" s="19" t="s">
        <v>70</v>
      </c>
      <c r="AH4" s="19" t="s">
        <v>75</v>
      </c>
      <c r="AI4" s="4"/>
      <c r="AJ4" s="19" t="s">
        <v>36</v>
      </c>
      <c r="AK4" s="19" t="s">
        <v>37</v>
      </c>
      <c r="AL4" s="19" t="s">
        <v>44</v>
      </c>
      <c r="AM4" s="19" t="s">
        <v>47</v>
      </c>
      <c r="AN4" s="19" t="s">
        <v>52</v>
      </c>
      <c r="AO4" s="19" t="s">
        <v>54</v>
      </c>
      <c r="AP4" s="19" t="s">
        <v>59</v>
      </c>
      <c r="AQ4" s="19" t="s">
        <v>60</v>
      </c>
      <c r="AR4" s="19" t="s">
        <v>63</v>
      </c>
      <c r="AS4" s="19" t="s">
        <v>68</v>
      </c>
      <c r="AT4" s="19" t="s">
        <v>71</v>
      </c>
    </row>
    <row r="5" spans="1:46" ht="9" customHeight="1" x14ac:dyDescent="0.25">
      <c r="B5" s="41"/>
      <c r="C5" s="10"/>
      <c r="D5" s="10"/>
      <c r="E5" s="10"/>
      <c r="F5" s="10"/>
      <c r="G5" s="10"/>
      <c r="H5" s="10"/>
      <c r="I5" s="10"/>
      <c r="J5" s="10"/>
      <c r="K5" s="22"/>
      <c r="L5" s="22"/>
      <c r="M5" s="12"/>
      <c r="N5" s="10"/>
      <c r="O5" s="30"/>
      <c r="P5" s="30"/>
      <c r="Q5" s="30"/>
      <c r="R5" s="30"/>
      <c r="S5" s="30"/>
      <c r="T5" s="30"/>
      <c r="U5" s="30"/>
      <c r="V5" s="30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J5" s="51"/>
      <c r="AK5" s="51"/>
      <c r="AL5" s="51"/>
      <c r="AM5" s="30"/>
      <c r="AN5" s="30"/>
      <c r="AO5" s="30"/>
      <c r="AP5" s="30"/>
      <c r="AQ5" s="30"/>
      <c r="AR5" s="30"/>
      <c r="AS5" s="30"/>
      <c r="AT5" s="30"/>
    </row>
    <row r="6" spans="1:46" ht="13.8" x14ac:dyDescent="0.25">
      <c r="B6" s="18" t="s">
        <v>26</v>
      </c>
      <c r="C6" s="72">
        <f>SUM(C7:C12)</f>
        <v>3115</v>
      </c>
      <c r="D6" s="72">
        <f t="shared" ref="D6:J6" si="0">SUM(D7:D12)</f>
        <v>3255</v>
      </c>
      <c r="E6" s="72">
        <f t="shared" si="0"/>
        <v>3370</v>
      </c>
      <c r="F6" s="72">
        <f t="shared" si="0"/>
        <v>3460</v>
      </c>
      <c r="G6" s="72">
        <f t="shared" si="0"/>
        <v>3325</v>
      </c>
      <c r="H6" s="72">
        <f t="shared" si="0"/>
        <v>3100</v>
      </c>
      <c r="I6" s="72">
        <f t="shared" si="0"/>
        <v>2960</v>
      </c>
      <c r="J6" s="72">
        <f t="shared" si="0"/>
        <v>2860</v>
      </c>
      <c r="K6" s="79">
        <f>(I6-H6)/H6</f>
        <v>-4.5161290322580643E-2</v>
      </c>
      <c r="L6" s="79">
        <f>(J6-I6)/I6</f>
        <v>-3.3783783783783786E-2</v>
      </c>
      <c r="M6" s="82"/>
      <c r="N6" s="72">
        <f t="shared" ref="N6" si="1">SUM(N7:N12)</f>
        <v>765</v>
      </c>
      <c r="O6" s="72">
        <f>SUM(O7:O12)</f>
        <v>810</v>
      </c>
      <c r="P6" s="72">
        <f>SUM(P7:P12)</f>
        <v>865</v>
      </c>
      <c r="Q6" s="72">
        <f>SUM(Q7:Q12)</f>
        <v>860</v>
      </c>
      <c r="R6" s="72">
        <v>805</v>
      </c>
      <c r="S6" s="42">
        <f>SUM(S7:S12)</f>
        <v>850</v>
      </c>
      <c r="T6" s="42">
        <f>SUM(T7:T12)</f>
        <v>880</v>
      </c>
      <c r="U6" s="42">
        <f t="shared" ref="U6" si="2">SUM(U7:U12)</f>
        <v>900</v>
      </c>
      <c r="V6" s="42">
        <f>SUM(V7:V12)</f>
        <v>795</v>
      </c>
      <c r="W6" s="42">
        <f>SUM(W7:W12)</f>
        <v>875</v>
      </c>
      <c r="X6" s="42">
        <f>SUM(X7:X12)</f>
        <v>855</v>
      </c>
      <c r="Y6" s="42">
        <f>SUM(Y7:Y12)</f>
        <v>835</v>
      </c>
      <c r="Z6" s="42">
        <f t="shared" ref="Z6:AB6" si="3">SUM(Z7:Z12)</f>
        <v>785</v>
      </c>
      <c r="AA6" s="42">
        <f t="shared" si="3"/>
        <v>850</v>
      </c>
      <c r="AB6" s="42">
        <f t="shared" si="3"/>
        <v>800</v>
      </c>
      <c r="AC6" s="42">
        <f t="shared" ref="AC6:AH6" si="4">SUM(AC7:AC12)</f>
        <v>810</v>
      </c>
      <c r="AD6" s="42">
        <f t="shared" si="4"/>
        <v>715</v>
      </c>
      <c r="AE6" s="42">
        <f t="shared" si="4"/>
        <v>770</v>
      </c>
      <c r="AF6" s="42">
        <f t="shared" si="4"/>
        <v>770</v>
      </c>
      <c r="AG6" s="42">
        <f t="shared" si="4"/>
        <v>760</v>
      </c>
      <c r="AH6" s="42">
        <f t="shared" si="4"/>
        <v>695</v>
      </c>
      <c r="AI6" s="42"/>
      <c r="AJ6" s="42">
        <f t="shared" ref="AJ6:AQ6" si="5">SUM(AJ7:AJ12)</f>
        <v>1680</v>
      </c>
      <c r="AK6" s="42">
        <f t="shared" si="5"/>
        <v>1575</v>
      </c>
      <c r="AL6" s="42">
        <f t="shared" si="5"/>
        <v>1725</v>
      </c>
      <c r="AM6" s="42">
        <f t="shared" si="5"/>
        <v>1650</v>
      </c>
      <c r="AN6" s="42">
        <f t="shared" si="5"/>
        <v>1780</v>
      </c>
      <c r="AO6" s="42">
        <f t="shared" si="5"/>
        <v>1670</v>
      </c>
      <c r="AP6" s="42">
        <f>SUM(AP7:AP12)</f>
        <v>1690</v>
      </c>
      <c r="AQ6" s="42">
        <f t="shared" si="5"/>
        <v>1635</v>
      </c>
      <c r="AR6" s="42">
        <f>SUM(AR7:AR12)</f>
        <v>1610</v>
      </c>
      <c r="AS6" s="42">
        <f>SUM(AS7:AS12)</f>
        <v>1485</v>
      </c>
      <c r="AT6" s="42">
        <f>SUM(AT7:AT12)</f>
        <v>1530</v>
      </c>
    </row>
    <row r="7" spans="1:46" ht="13.8" x14ac:dyDescent="0.25">
      <c r="B7" s="7" t="s">
        <v>15</v>
      </c>
      <c r="C7" s="60">
        <v>425</v>
      </c>
      <c r="D7" s="60">
        <v>465</v>
      </c>
      <c r="E7" s="60">
        <v>500</v>
      </c>
      <c r="F7" s="60">
        <v>460</v>
      </c>
      <c r="G7" s="60">
        <v>425</v>
      </c>
      <c r="H7" s="60">
        <v>450</v>
      </c>
      <c r="I7" s="60">
        <v>465</v>
      </c>
      <c r="J7" s="60">
        <v>440</v>
      </c>
      <c r="K7" s="73">
        <f t="shared" ref="K7:L53" si="6">(I7-H7)/H7</f>
        <v>3.3333333333333333E-2</v>
      </c>
      <c r="L7" s="73">
        <f t="shared" si="6"/>
        <v>-5.3763440860215055E-2</v>
      </c>
      <c r="M7" s="60"/>
      <c r="N7" s="75">
        <v>115</v>
      </c>
      <c r="O7" s="75">
        <v>115</v>
      </c>
      <c r="P7" s="75">
        <v>125</v>
      </c>
      <c r="Q7" s="75">
        <v>130</v>
      </c>
      <c r="R7" s="75">
        <v>125</v>
      </c>
      <c r="S7" s="75">
        <v>125</v>
      </c>
      <c r="T7" s="75">
        <v>120</v>
      </c>
      <c r="U7" s="75">
        <v>120</v>
      </c>
      <c r="V7" s="75">
        <v>110</v>
      </c>
      <c r="W7" s="75">
        <v>110</v>
      </c>
      <c r="X7" s="75">
        <v>110</v>
      </c>
      <c r="Y7" s="75">
        <v>115</v>
      </c>
      <c r="Z7" s="75">
        <v>100</v>
      </c>
      <c r="AA7" s="75">
        <v>100</v>
      </c>
      <c r="AB7" s="75">
        <v>115</v>
      </c>
      <c r="AC7" s="75">
        <v>115</v>
      </c>
      <c r="AD7" s="75">
        <v>110</v>
      </c>
      <c r="AE7" s="75">
        <v>110</v>
      </c>
      <c r="AF7" s="75">
        <v>120</v>
      </c>
      <c r="AG7" s="75">
        <v>125</v>
      </c>
      <c r="AH7" s="75">
        <v>110</v>
      </c>
      <c r="AI7" s="75"/>
      <c r="AJ7" s="43">
        <f t="shared" ref="AJ7:AJ12" si="7">D7-AK7</f>
        <v>235</v>
      </c>
      <c r="AK7" s="43">
        <f t="shared" ref="AK7:AK12" si="8">SUM(N7:O7)</f>
        <v>230</v>
      </c>
      <c r="AL7" s="43">
        <f t="shared" ref="AL7:AL12" si="9">SUM(P7:Q7)</f>
        <v>255</v>
      </c>
      <c r="AM7" s="11">
        <f t="shared" ref="AM7:AM12" si="10">SUM(R7:S7)</f>
        <v>250</v>
      </c>
      <c r="AN7" s="43">
        <f t="shared" ref="AN7:AN12" si="11">SUM(T7:U7)</f>
        <v>240</v>
      </c>
      <c r="AO7" s="43">
        <f t="shared" ref="AO7:AO12" si="12">SUM(V7:W7)</f>
        <v>220</v>
      </c>
      <c r="AP7" s="43">
        <f t="shared" ref="AP7:AP12" si="13">SUM(X7:Y7)</f>
        <v>225</v>
      </c>
      <c r="AQ7" s="43">
        <f>SUM(Z7:AA7)</f>
        <v>200</v>
      </c>
      <c r="AR7" s="43">
        <f>SUM(AB7:AC7)</f>
        <v>230</v>
      </c>
      <c r="AS7" s="43">
        <f>SUM(AD7:AE7)</f>
        <v>220</v>
      </c>
      <c r="AT7" s="43">
        <f>SUM(AF7:AG7)</f>
        <v>245</v>
      </c>
    </row>
    <row r="8" spans="1:46" ht="13.8" x14ac:dyDescent="0.25">
      <c r="B8" s="7" t="s">
        <v>16</v>
      </c>
      <c r="C8" s="60">
        <v>1345</v>
      </c>
      <c r="D8" s="60">
        <v>1420</v>
      </c>
      <c r="E8" s="60">
        <v>1550</v>
      </c>
      <c r="F8" s="60">
        <v>1705</v>
      </c>
      <c r="G8" s="60">
        <v>1555</v>
      </c>
      <c r="H8" s="60">
        <v>1295</v>
      </c>
      <c r="I8" s="60">
        <v>1185</v>
      </c>
      <c r="J8" s="60">
        <v>1110</v>
      </c>
      <c r="K8" s="73">
        <f t="shared" si="6"/>
        <v>-8.4942084942084939E-2</v>
      </c>
      <c r="L8" s="73">
        <f t="shared" si="6"/>
        <v>-6.3291139240506333E-2</v>
      </c>
      <c r="M8" s="60"/>
      <c r="N8" s="75">
        <v>320</v>
      </c>
      <c r="O8" s="75">
        <v>355</v>
      </c>
      <c r="P8" s="75">
        <v>395</v>
      </c>
      <c r="Q8" s="75">
        <v>405</v>
      </c>
      <c r="R8" s="75">
        <v>360</v>
      </c>
      <c r="S8" s="75">
        <v>390</v>
      </c>
      <c r="T8" s="75">
        <v>440</v>
      </c>
      <c r="U8" s="75">
        <v>465</v>
      </c>
      <c r="V8" s="75">
        <v>380</v>
      </c>
      <c r="W8" s="75">
        <v>420</v>
      </c>
      <c r="X8" s="75">
        <v>410</v>
      </c>
      <c r="Y8" s="75">
        <v>400</v>
      </c>
      <c r="Z8" s="75">
        <v>350</v>
      </c>
      <c r="AA8" s="75">
        <v>400</v>
      </c>
      <c r="AB8" s="75">
        <v>345</v>
      </c>
      <c r="AC8" s="75">
        <v>355</v>
      </c>
      <c r="AD8" s="75">
        <v>280</v>
      </c>
      <c r="AE8" s="75">
        <v>315</v>
      </c>
      <c r="AF8" s="75">
        <v>315</v>
      </c>
      <c r="AG8" s="75">
        <v>305</v>
      </c>
      <c r="AH8" s="75">
        <v>270</v>
      </c>
      <c r="AI8" s="75"/>
      <c r="AJ8" s="43">
        <f t="shared" si="7"/>
        <v>745</v>
      </c>
      <c r="AK8" s="43">
        <f t="shared" si="8"/>
        <v>675</v>
      </c>
      <c r="AL8" s="43">
        <f t="shared" si="9"/>
        <v>800</v>
      </c>
      <c r="AM8" s="11">
        <f t="shared" si="10"/>
        <v>750</v>
      </c>
      <c r="AN8" s="43">
        <f t="shared" si="11"/>
        <v>905</v>
      </c>
      <c r="AO8" s="43">
        <f t="shared" si="12"/>
        <v>800</v>
      </c>
      <c r="AP8" s="43">
        <f t="shared" si="13"/>
        <v>810</v>
      </c>
      <c r="AQ8" s="43">
        <f t="shared" ref="AQ8:AQ53" si="14">SUM(Z8:AA8)</f>
        <v>750</v>
      </c>
      <c r="AR8" s="43">
        <f>SUM(AB8:AC8)</f>
        <v>700</v>
      </c>
      <c r="AS8" s="43">
        <f t="shared" ref="AS8:AS12" si="15">SUM(AD8:AE8)</f>
        <v>595</v>
      </c>
      <c r="AT8" s="43">
        <f t="shared" ref="AT8:AT12" si="16">SUM(AF8:AG8)</f>
        <v>620</v>
      </c>
    </row>
    <row r="9" spans="1:46" ht="13.8" x14ac:dyDescent="0.25">
      <c r="B9" s="7" t="s">
        <v>17</v>
      </c>
      <c r="C9" s="60">
        <v>580</v>
      </c>
      <c r="D9" s="60">
        <v>590</v>
      </c>
      <c r="E9" s="60">
        <v>510</v>
      </c>
      <c r="F9" s="60">
        <v>455</v>
      </c>
      <c r="G9" s="60">
        <v>440</v>
      </c>
      <c r="H9" s="60">
        <v>410</v>
      </c>
      <c r="I9" s="60">
        <v>395</v>
      </c>
      <c r="J9" s="60">
        <v>360</v>
      </c>
      <c r="K9" s="73">
        <f t="shared" si="6"/>
        <v>-3.6585365853658534E-2</v>
      </c>
      <c r="L9" s="73">
        <f t="shared" si="6"/>
        <v>-8.8607594936708861E-2</v>
      </c>
      <c r="M9" s="60"/>
      <c r="N9" s="75">
        <v>145</v>
      </c>
      <c r="O9" s="75">
        <v>140</v>
      </c>
      <c r="P9" s="75">
        <v>135</v>
      </c>
      <c r="Q9" s="75">
        <v>120</v>
      </c>
      <c r="R9" s="75">
        <v>125</v>
      </c>
      <c r="S9" s="75">
        <v>125</v>
      </c>
      <c r="T9" s="75">
        <v>115</v>
      </c>
      <c r="U9" s="75">
        <v>105</v>
      </c>
      <c r="V9" s="75">
        <v>115</v>
      </c>
      <c r="W9" s="75">
        <v>120</v>
      </c>
      <c r="X9" s="75">
        <v>115</v>
      </c>
      <c r="Y9" s="75">
        <v>105</v>
      </c>
      <c r="Z9" s="75">
        <v>110</v>
      </c>
      <c r="AA9" s="75">
        <v>110</v>
      </c>
      <c r="AB9" s="75">
        <v>105</v>
      </c>
      <c r="AC9" s="75">
        <v>95</v>
      </c>
      <c r="AD9" s="75">
        <v>100</v>
      </c>
      <c r="AE9" s="75">
        <v>105</v>
      </c>
      <c r="AF9" s="75">
        <v>100</v>
      </c>
      <c r="AG9" s="75">
        <v>95</v>
      </c>
      <c r="AH9" s="75">
        <v>100</v>
      </c>
      <c r="AI9" s="75"/>
      <c r="AJ9" s="43">
        <f t="shared" si="7"/>
        <v>305</v>
      </c>
      <c r="AK9" s="43">
        <f t="shared" si="8"/>
        <v>285</v>
      </c>
      <c r="AL9" s="43">
        <f t="shared" si="9"/>
        <v>255</v>
      </c>
      <c r="AM9" s="43">
        <f t="shared" si="10"/>
        <v>250</v>
      </c>
      <c r="AN9" s="43">
        <f t="shared" si="11"/>
        <v>220</v>
      </c>
      <c r="AO9" s="43">
        <f t="shared" si="12"/>
        <v>235</v>
      </c>
      <c r="AP9" s="43">
        <f t="shared" si="13"/>
        <v>220</v>
      </c>
      <c r="AQ9" s="43">
        <f t="shared" si="14"/>
        <v>220</v>
      </c>
      <c r="AR9" s="43">
        <f t="shared" ref="AR9:AR11" si="17">SUM(AB9:AC9)</f>
        <v>200</v>
      </c>
      <c r="AS9" s="43">
        <f t="shared" si="15"/>
        <v>205</v>
      </c>
      <c r="AT9" s="43">
        <f t="shared" si="16"/>
        <v>195</v>
      </c>
    </row>
    <row r="10" spans="1:46" ht="13.8" x14ac:dyDescent="0.25">
      <c r="B10" s="7" t="s">
        <v>18</v>
      </c>
      <c r="C10" s="60">
        <v>130</v>
      </c>
      <c r="D10" s="60">
        <v>120</v>
      </c>
      <c r="E10" s="60">
        <v>125</v>
      </c>
      <c r="F10" s="60">
        <v>160</v>
      </c>
      <c r="G10" s="60">
        <v>190</v>
      </c>
      <c r="H10" s="60">
        <v>185</v>
      </c>
      <c r="I10" s="60">
        <v>180</v>
      </c>
      <c r="J10" s="60">
        <v>215</v>
      </c>
      <c r="K10" s="73">
        <f t="shared" si="6"/>
        <v>-2.7027027027027029E-2</v>
      </c>
      <c r="L10" s="73">
        <f t="shared" si="6"/>
        <v>0.19444444444444445</v>
      </c>
      <c r="M10" s="60"/>
      <c r="N10" s="75">
        <v>25</v>
      </c>
      <c r="O10" s="75">
        <v>30</v>
      </c>
      <c r="P10" s="75">
        <v>35</v>
      </c>
      <c r="Q10" s="75">
        <v>30</v>
      </c>
      <c r="R10" s="75">
        <v>25</v>
      </c>
      <c r="S10" s="75">
        <v>35</v>
      </c>
      <c r="T10" s="75">
        <v>35</v>
      </c>
      <c r="U10" s="75">
        <v>40</v>
      </c>
      <c r="V10" s="75">
        <v>35</v>
      </c>
      <c r="W10" s="75">
        <v>50</v>
      </c>
      <c r="X10" s="75">
        <v>45</v>
      </c>
      <c r="Y10" s="75">
        <v>45</v>
      </c>
      <c r="Z10" s="75">
        <v>45</v>
      </c>
      <c r="AA10" s="75">
        <v>55</v>
      </c>
      <c r="AB10" s="75">
        <v>45</v>
      </c>
      <c r="AC10" s="75">
        <v>50</v>
      </c>
      <c r="AD10" s="75">
        <v>40</v>
      </c>
      <c r="AE10" s="75">
        <v>45</v>
      </c>
      <c r="AF10" s="75">
        <v>45</v>
      </c>
      <c r="AG10" s="75">
        <v>45</v>
      </c>
      <c r="AH10" s="75">
        <v>40</v>
      </c>
      <c r="AI10" s="75"/>
      <c r="AJ10" s="43">
        <f t="shared" si="7"/>
        <v>65</v>
      </c>
      <c r="AK10" s="43">
        <f t="shared" si="8"/>
        <v>55</v>
      </c>
      <c r="AL10" s="43">
        <f t="shared" si="9"/>
        <v>65</v>
      </c>
      <c r="AM10" s="43">
        <f t="shared" si="10"/>
        <v>60</v>
      </c>
      <c r="AN10" s="43">
        <f t="shared" si="11"/>
        <v>75</v>
      </c>
      <c r="AO10" s="43">
        <f t="shared" si="12"/>
        <v>85</v>
      </c>
      <c r="AP10" s="43">
        <f t="shared" si="13"/>
        <v>90</v>
      </c>
      <c r="AQ10" s="43">
        <f t="shared" si="14"/>
        <v>100</v>
      </c>
      <c r="AR10" s="43">
        <f t="shared" si="17"/>
        <v>95</v>
      </c>
      <c r="AS10" s="43">
        <f t="shared" si="15"/>
        <v>85</v>
      </c>
      <c r="AT10" s="43">
        <f t="shared" si="16"/>
        <v>90</v>
      </c>
    </row>
    <row r="11" spans="1:46" ht="13.8" x14ac:dyDescent="0.25">
      <c r="B11" s="7" t="s">
        <v>21</v>
      </c>
      <c r="C11" s="60">
        <v>160</v>
      </c>
      <c r="D11" s="60">
        <v>160</v>
      </c>
      <c r="E11" s="60">
        <v>175</v>
      </c>
      <c r="F11" s="60">
        <v>170</v>
      </c>
      <c r="G11" s="60">
        <v>170</v>
      </c>
      <c r="H11" s="60">
        <v>190</v>
      </c>
      <c r="I11" s="60">
        <v>155</v>
      </c>
      <c r="J11" s="60">
        <v>145</v>
      </c>
      <c r="K11" s="73">
        <f t="shared" si="6"/>
        <v>-0.18421052631578946</v>
      </c>
      <c r="L11" s="73">
        <f t="shared" si="6"/>
        <v>-6.4516129032258063E-2</v>
      </c>
      <c r="M11" s="60"/>
      <c r="N11" s="75">
        <v>40</v>
      </c>
      <c r="O11" s="75">
        <v>40</v>
      </c>
      <c r="P11" s="75">
        <v>45</v>
      </c>
      <c r="Q11" s="75">
        <v>45</v>
      </c>
      <c r="R11" s="75">
        <v>45</v>
      </c>
      <c r="S11" s="75">
        <v>45</v>
      </c>
      <c r="T11" s="75">
        <v>45</v>
      </c>
      <c r="U11" s="75">
        <v>40</v>
      </c>
      <c r="V11" s="75">
        <v>40</v>
      </c>
      <c r="W11" s="75">
        <v>40</v>
      </c>
      <c r="X11" s="75">
        <v>45</v>
      </c>
      <c r="Y11" s="75">
        <v>35</v>
      </c>
      <c r="Z11" s="75">
        <v>45</v>
      </c>
      <c r="AA11" s="75">
        <v>45</v>
      </c>
      <c r="AB11" s="75">
        <v>50</v>
      </c>
      <c r="AC11" s="75">
        <v>50</v>
      </c>
      <c r="AD11" s="75">
        <v>50</v>
      </c>
      <c r="AE11" s="75">
        <v>45</v>
      </c>
      <c r="AF11" s="75">
        <v>45</v>
      </c>
      <c r="AG11" s="75">
        <v>40</v>
      </c>
      <c r="AH11" s="75">
        <v>35</v>
      </c>
      <c r="AI11" s="75"/>
      <c r="AJ11" s="43">
        <f t="shared" si="7"/>
        <v>80</v>
      </c>
      <c r="AK11" s="43">
        <f t="shared" si="8"/>
        <v>80</v>
      </c>
      <c r="AL11" s="43">
        <f t="shared" si="9"/>
        <v>90</v>
      </c>
      <c r="AM11" s="43">
        <f t="shared" si="10"/>
        <v>90</v>
      </c>
      <c r="AN11" s="43">
        <f t="shared" si="11"/>
        <v>85</v>
      </c>
      <c r="AO11" s="43">
        <f t="shared" si="12"/>
        <v>80</v>
      </c>
      <c r="AP11" s="43">
        <f t="shared" si="13"/>
        <v>80</v>
      </c>
      <c r="AQ11" s="43">
        <f t="shared" si="14"/>
        <v>90</v>
      </c>
      <c r="AR11" s="43">
        <f t="shared" si="17"/>
        <v>100</v>
      </c>
      <c r="AS11" s="43">
        <f t="shared" si="15"/>
        <v>95</v>
      </c>
      <c r="AT11" s="43">
        <f t="shared" si="16"/>
        <v>85</v>
      </c>
    </row>
    <row r="12" spans="1:46" ht="13.8" x14ac:dyDescent="0.25">
      <c r="B12" s="44" t="s">
        <v>19</v>
      </c>
      <c r="C12" s="76">
        <v>475</v>
      </c>
      <c r="D12" s="76">
        <v>500</v>
      </c>
      <c r="E12" s="76">
        <v>510</v>
      </c>
      <c r="F12" s="76">
        <v>510</v>
      </c>
      <c r="G12" s="76">
        <v>545</v>
      </c>
      <c r="H12" s="76">
        <v>570</v>
      </c>
      <c r="I12" s="76">
        <v>580</v>
      </c>
      <c r="J12" s="76">
        <v>590</v>
      </c>
      <c r="K12" s="77">
        <f t="shared" si="6"/>
        <v>1.7543859649122806E-2</v>
      </c>
      <c r="L12" s="77">
        <f t="shared" si="6"/>
        <v>1.7241379310344827E-2</v>
      </c>
      <c r="M12" s="60"/>
      <c r="N12" s="78">
        <v>120</v>
      </c>
      <c r="O12" s="78">
        <v>130</v>
      </c>
      <c r="P12" s="78">
        <v>130</v>
      </c>
      <c r="Q12" s="78">
        <v>130</v>
      </c>
      <c r="R12" s="78">
        <v>120</v>
      </c>
      <c r="S12" s="78">
        <v>130</v>
      </c>
      <c r="T12" s="78">
        <v>125</v>
      </c>
      <c r="U12" s="78">
        <v>130</v>
      </c>
      <c r="V12" s="78">
        <v>115</v>
      </c>
      <c r="W12" s="78">
        <v>135</v>
      </c>
      <c r="X12" s="78">
        <v>130</v>
      </c>
      <c r="Y12" s="78">
        <v>135</v>
      </c>
      <c r="Z12" s="78">
        <v>135</v>
      </c>
      <c r="AA12" s="78">
        <v>140</v>
      </c>
      <c r="AB12" s="78">
        <v>140</v>
      </c>
      <c r="AC12" s="78">
        <v>145</v>
      </c>
      <c r="AD12" s="78">
        <v>135</v>
      </c>
      <c r="AE12" s="78">
        <v>150</v>
      </c>
      <c r="AF12" s="78">
        <v>145</v>
      </c>
      <c r="AG12" s="78">
        <v>150</v>
      </c>
      <c r="AH12" s="78">
        <v>140</v>
      </c>
      <c r="AI12" s="78"/>
      <c r="AJ12" s="45">
        <f t="shared" si="7"/>
        <v>250</v>
      </c>
      <c r="AK12" s="45">
        <f t="shared" si="8"/>
        <v>250</v>
      </c>
      <c r="AL12" s="45">
        <f t="shared" si="9"/>
        <v>260</v>
      </c>
      <c r="AM12" s="45">
        <f t="shared" si="10"/>
        <v>250</v>
      </c>
      <c r="AN12" s="45">
        <f t="shared" si="11"/>
        <v>255</v>
      </c>
      <c r="AO12" s="45">
        <f t="shared" si="12"/>
        <v>250</v>
      </c>
      <c r="AP12" s="45">
        <f t="shared" si="13"/>
        <v>265</v>
      </c>
      <c r="AQ12" s="45">
        <f t="shared" si="14"/>
        <v>275</v>
      </c>
      <c r="AR12" s="45">
        <f>SUM(AB12:AC12)</f>
        <v>285</v>
      </c>
      <c r="AS12" s="43">
        <f t="shared" si="15"/>
        <v>285</v>
      </c>
      <c r="AT12" s="43">
        <f t="shared" si="16"/>
        <v>295</v>
      </c>
    </row>
    <row r="13" spans="1:46" ht="13.8" x14ac:dyDescent="0.25">
      <c r="B13" s="18" t="s">
        <v>5</v>
      </c>
      <c r="C13" s="72">
        <f>SUM(C14:C19)</f>
        <v>2945</v>
      </c>
      <c r="D13" s="72">
        <f t="shared" ref="D13" si="18">SUM(D14:D19)</f>
        <v>3000</v>
      </c>
      <c r="E13" s="72">
        <f>SUM(E14:E19)</f>
        <v>2840</v>
      </c>
      <c r="F13" s="72">
        <f t="shared" ref="F13:J13" si="19">SUM(F14:F19)</f>
        <v>2505</v>
      </c>
      <c r="G13" s="72">
        <f t="shared" si="19"/>
        <v>2460</v>
      </c>
      <c r="H13" s="72">
        <f t="shared" si="19"/>
        <v>2305</v>
      </c>
      <c r="I13" s="72">
        <f t="shared" si="19"/>
        <v>2160</v>
      </c>
      <c r="J13" s="72">
        <f t="shared" si="19"/>
        <v>2110</v>
      </c>
      <c r="K13" s="79">
        <f t="shared" si="6"/>
        <v>-6.2906724511930592E-2</v>
      </c>
      <c r="L13" s="79">
        <f t="shared" si="6"/>
        <v>-2.3148148148148147E-2</v>
      </c>
      <c r="M13" s="82"/>
      <c r="N13" s="72">
        <f t="shared" ref="N13:R13" si="20">SUM(N14:N19)</f>
        <v>740</v>
      </c>
      <c r="O13" s="72">
        <f t="shared" si="20"/>
        <v>695</v>
      </c>
      <c r="P13" s="72">
        <f>SUM(P14:P19)</f>
        <v>720</v>
      </c>
      <c r="Q13" s="72">
        <f t="shared" si="20"/>
        <v>660</v>
      </c>
      <c r="R13" s="72">
        <f t="shared" si="20"/>
        <v>785</v>
      </c>
      <c r="S13" s="42">
        <f>SUM(S14:S19)</f>
        <v>675</v>
      </c>
      <c r="T13" s="42">
        <f t="shared" ref="T13:AB13" si="21">SUM(T14:T19)</f>
        <v>580</v>
      </c>
      <c r="U13" s="42">
        <f t="shared" si="21"/>
        <v>600</v>
      </c>
      <c r="V13" s="42">
        <f t="shared" si="21"/>
        <v>630</v>
      </c>
      <c r="W13" s="42">
        <f t="shared" si="21"/>
        <v>700</v>
      </c>
      <c r="X13" s="42">
        <f t="shared" si="21"/>
        <v>610</v>
      </c>
      <c r="Y13" s="42">
        <f t="shared" si="21"/>
        <v>590</v>
      </c>
      <c r="Z13" s="42">
        <f t="shared" si="21"/>
        <v>580</v>
      </c>
      <c r="AA13" s="42">
        <f t="shared" si="21"/>
        <v>680</v>
      </c>
      <c r="AB13" s="42">
        <f t="shared" si="21"/>
        <v>595</v>
      </c>
      <c r="AC13" s="42">
        <f t="shared" ref="AC13:AH13" si="22">SUM(AC14:AC19)</f>
        <v>585</v>
      </c>
      <c r="AD13" s="42">
        <f t="shared" si="22"/>
        <v>565</v>
      </c>
      <c r="AE13" s="42">
        <f t="shared" si="22"/>
        <v>575</v>
      </c>
      <c r="AF13" s="42">
        <f t="shared" si="22"/>
        <v>550</v>
      </c>
      <c r="AG13" s="42">
        <f t="shared" si="22"/>
        <v>545</v>
      </c>
      <c r="AH13" s="42">
        <f t="shared" si="22"/>
        <v>545</v>
      </c>
      <c r="AI13" s="26"/>
      <c r="AJ13" s="42">
        <f t="shared" ref="AJ13:AK13" si="23">SUM(AJ14:AJ19)</f>
        <v>1565</v>
      </c>
      <c r="AK13" s="42">
        <f t="shared" si="23"/>
        <v>1435</v>
      </c>
      <c r="AL13" s="42">
        <f>Q13+P13</f>
        <v>1380</v>
      </c>
      <c r="AM13" s="42">
        <f>SUM(AM14:AM18)</f>
        <v>1420</v>
      </c>
      <c r="AN13" s="42">
        <f>SUM(AN14:AN19)</f>
        <v>1180</v>
      </c>
      <c r="AO13" s="42">
        <f t="shared" ref="AO13" si="24">SUM(AO14:AO19)</f>
        <v>1330</v>
      </c>
      <c r="AP13" s="42">
        <f>SUM(AP14:AP19)</f>
        <v>1200</v>
      </c>
      <c r="AQ13" s="42">
        <f>SUM(AQ14:AQ19)</f>
        <v>1260</v>
      </c>
      <c r="AR13" s="42">
        <f>SUM(AR14:AR19)</f>
        <v>1180</v>
      </c>
      <c r="AS13" s="42">
        <f>SUM(AS14:AS19)</f>
        <v>1140</v>
      </c>
      <c r="AT13" s="42">
        <f>SUM(AT14:AT19)</f>
        <v>1095</v>
      </c>
    </row>
    <row r="14" spans="1:46" x14ac:dyDescent="0.3">
      <c r="B14" s="7" t="s">
        <v>15</v>
      </c>
      <c r="C14" s="60">
        <v>200</v>
      </c>
      <c r="D14" s="60">
        <v>230</v>
      </c>
      <c r="E14" s="60">
        <v>250</v>
      </c>
      <c r="F14" s="60">
        <v>265</v>
      </c>
      <c r="G14" s="60">
        <v>280</v>
      </c>
      <c r="H14" s="60">
        <v>280</v>
      </c>
      <c r="I14" s="60">
        <v>275</v>
      </c>
      <c r="J14" s="60">
        <v>275</v>
      </c>
      <c r="K14" s="73">
        <f t="shared" si="6"/>
        <v>-1.7857142857142856E-2</v>
      </c>
      <c r="L14" s="73">
        <f t="shared" si="6"/>
        <v>0</v>
      </c>
      <c r="M14" s="75"/>
      <c r="N14" s="75">
        <v>55</v>
      </c>
      <c r="O14" s="75">
        <v>55</v>
      </c>
      <c r="P14" s="75">
        <v>60</v>
      </c>
      <c r="Q14" s="75">
        <v>60</v>
      </c>
      <c r="R14" s="75">
        <v>60</v>
      </c>
      <c r="S14" s="75">
        <v>65</v>
      </c>
      <c r="T14" s="75">
        <v>65</v>
      </c>
      <c r="U14" s="75">
        <v>65</v>
      </c>
      <c r="V14" s="75">
        <v>65</v>
      </c>
      <c r="W14" s="75">
        <v>65</v>
      </c>
      <c r="X14" s="75">
        <v>70</v>
      </c>
      <c r="Y14" s="75">
        <v>70</v>
      </c>
      <c r="Z14" s="75">
        <v>70</v>
      </c>
      <c r="AA14" s="75">
        <v>70</v>
      </c>
      <c r="AB14" s="75">
        <v>75</v>
      </c>
      <c r="AC14" s="75">
        <v>75</v>
      </c>
      <c r="AD14" s="75">
        <v>80</v>
      </c>
      <c r="AE14" s="75">
        <v>55</v>
      </c>
      <c r="AF14" s="75">
        <v>70</v>
      </c>
      <c r="AG14" s="75">
        <v>70</v>
      </c>
      <c r="AH14" s="75">
        <v>75</v>
      </c>
      <c r="AI14" s="88"/>
      <c r="AJ14" s="43">
        <f t="shared" ref="AJ14:AJ19" si="25">D14-AK14</f>
        <v>120</v>
      </c>
      <c r="AK14" s="43">
        <f t="shared" ref="AK14:AK19" si="26">SUM(N14:O14)</f>
        <v>110</v>
      </c>
      <c r="AL14" s="43">
        <f t="shared" ref="AL14:AL19" si="27">SUM(P14:Q14)</f>
        <v>120</v>
      </c>
      <c r="AM14" s="11">
        <f t="shared" ref="AM14:AM19" si="28">SUM(R14:S14)</f>
        <v>125</v>
      </c>
      <c r="AN14" s="11">
        <f t="shared" ref="AN14:AN19" si="29">SUM(T14:U14)</f>
        <v>130</v>
      </c>
      <c r="AO14" s="11">
        <f t="shared" ref="AO14:AO19" si="30">SUM(V14:W14)</f>
        <v>130</v>
      </c>
      <c r="AP14" s="11">
        <f t="shared" ref="AP14:AP19" si="31">SUM(X14:Y14)</f>
        <v>140</v>
      </c>
      <c r="AQ14" s="11">
        <f t="shared" si="14"/>
        <v>140</v>
      </c>
      <c r="AR14" s="11">
        <f>SUM(AB14:AC14)</f>
        <v>150</v>
      </c>
      <c r="AS14" s="11">
        <f>SUM(AD14:AE14)</f>
        <v>135</v>
      </c>
      <c r="AT14" s="11">
        <f>SUM(AF14:AG14)</f>
        <v>140</v>
      </c>
    </row>
    <row r="15" spans="1:46" x14ac:dyDescent="0.3">
      <c r="B15" s="7" t="s">
        <v>16</v>
      </c>
      <c r="C15" s="60">
        <v>220</v>
      </c>
      <c r="D15" s="60">
        <v>220</v>
      </c>
      <c r="E15" s="60">
        <v>235</v>
      </c>
      <c r="F15" s="60">
        <v>240</v>
      </c>
      <c r="G15" s="60">
        <v>250</v>
      </c>
      <c r="H15" s="60">
        <v>255</v>
      </c>
      <c r="I15" s="60">
        <v>260</v>
      </c>
      <c r="J15" s="60">
        <v>240</v>
      </c>
      <c r="K15" s="73">
        <f t="shared" si="6"/>
        <v>1.9607843137254902E-2</v>
      </c>
      <c r="L15" s="73">
        <f t="shared" si="6"/>
        <v>-7.6923076923076927E-2</v>
      </c>
      <c r="M15" s="75"/>
      <c r="N15" s="75">
        <v>60</v>
      </c>
      <c r="O15" s="75">
        <v>40</v>
      </c>
      <c r="P15" s="75">
        <v>60</v>
      </c>
      <c r="Q15" s="75">
        <v>65</v>
      </c>
      <c r="R15" s="75">
        <v>65</v>
      </c>
      <c r="S15" s="75">
        <v>45</v>
      </c>
      <c r="T15" s="75">
        <v>65</v>
      </c>
      <c r="U15" s="75">
        <v>70</v>
      </c>
      <c r="V15" s="75">
        <v>60</v>
      </c>
      <c r="W15" s="75">
        <v>45</v>
      </c>
      <c r="X15" s="75">
        <v>65</v>
      </c>
      <c r="Y15" s="75">
        <v>65</v>
      </c>
      <c r="Z15" s="75">
        <v>60</v>
      </c>
      <c r="AA15" s="75">
        <v>60</v>
      </c>
      <c r="AB15" s="75">
        <v>65</v>
      </c>
      <c r="AC15" s="75">
        <v>70</v>
      </c>
      <c r="AD15" s="75">
        <v>60</v>
      </c>
      <c r="AE15" s="75">
        <v>65</v>
      </c>
      <c r="AF15" s="75">
        <v>65</v>
      </c>
      <c r="AG15" s="75">
        <v>70</v>
      </c>
      <c r="AH15" s="75">
        <v>60</v>
      </c>
      <c r="AI15" s="88"/>
      <c r="AJ15" s="43">
        <f t="shared" si="25"/>
        <v>120</v>
      </c>
      <c r="AK15" s="43">
        <f t="shared" si="26"/>
        <v>100</v>
      </c>
      <c r="AL15" s="43">
        <f t="shared" si="27"/>
        <v>125</v>
      </c>
      <c r="AM15" s="11">
        <f t="shared" si="28"/>
        <v>110</v>
      </c>
      <c r="AN15" s="11">
        <f t="shared" si="29"/>
        <v>135</v>
      </c>
      <c r="AO15" s="11">
        <f t="shared" si="30"/>
        <v>105</v>
      </c>
      <c r="AP15" s="11">
        <f t="shared" si="31"/>
        <v>130</v>
      </c>
      <c r="AQ15" s="11">
        <f t="shared" si="14"/>
        <v>120</v>
      </c>
      <c r="AR15" s="11">
        <f t="shared" ref="AR15:AR19" si="32">SUM(AB15:AC15)</f>
        <v>135</v>
      </c>
      <c r="AS15" s="11">
        <f t="shared" ref="AS15:AS19" si="33">SUM(AD15:AE15)</f>
        <v>125</v>
      </c>
      <c r="AT15" s="11">
        <f t="shared" ref="AT15:AT19" si="34">SUM(AF15:AG15)</f>
        <v>135</v>
      </c>
    </row>
    <row r="16" spans="1:46" ht="13.8" x14ac:dyDescent="0.25">
      <c r="B16" s="7" t="s">
        <v>17</v>
      </c>
      <c r="C16" s="60">
        <v>335</v>
      </c>
      <c r="D16" s="60">
        <v>335</v>
      </c>
      <c r="E16" s="60">
        <v>340</v>
      </c>
      <c r="F16" s="60">
        <v>335</v>
      </c>
      <c r="G16" s="60">
        <v>340</v>
      </c>
      <c r="H16" s="60">
        <v>345</v>
      </c>
      <c r="I16" s="60">
        <v>340</v>
      </c>
      <c r="J16" s="60">
        <v>335</v>
      </c>
      <c r="K16" s="73">
        <f t="shared" si="6"/>
        <v>-1.4492753623188406E-2</v>
      </c>
      <c r="L16" s="73">
        <f t="shared" si="6"/>
        <v>-1.4705882352941176E-2</v>
      </c>
      <c r="M16" s="60"/>
      <c r="N16" s="75">
        <v>70</v>
      </c>
      <c r="O16" s="75">
        <v>100</v>
      </c>
      <c r="P16" s="75">
        <v>85</v>
      </c>
      <c r="Q16" s="75">
        <v>80</v>
      </c>
      <c r="R16" s="75">
        <v>70</v>
      </c>
      <c r="S16" s="75">
        <v>100</v>
      </c>
      <c r="T16" s="75">
        <v>85</v>
      </c>
      <c r="U16" s="75">
        <v>75</v>
      </c>
      <c r="V16" s="75">
        <v>70</v>
      </c>
      <c r="W16" s="75">
        <v>105</v>
      </c>
      <c r="X16" s="75">
        <v>85</v>
      </c>
      <c r="Y16" s="75">
        <v>80</v>
      </c>
      <c r="Z16" s="75">
        <v>85</v>
      </c>
      <c r="AA16" s="75">
        <v>85</v>
      </c>
      <c r="AB16" s="75">
        <v>85</v>
      </c>
      <c r="AC16" s="75">
        <v>85</v>
      </c>
      <c r="AD16" s="75">
        <v>90</v>
      </c>
      <c r="AE16" s="75">
        <v>85</v>
      </c>
      <c r="AF16" s="75">
        <v>80</v>
      </c>
      <c r="AG16" s="75">
        <v>90</v>
      </c>
      <c r="AH16" s="75">
        <v>95</v>
      </c>
      <c r="AI16" s="43"/>
      <c r="AJ16" s="43">
        <f t="shared" si="25"/>
        <v>165</v>
      </c>
      <c r="AK16" s="43">
        <f t="shared" si="26"/>
        <v>170</v>
      </c>
      <c r="AL16" s="43">
        <f t="shared" si="27"/>
        <v>165</v>
      </c>
      <c r="AM16" s="43">
        <f t="shared" si="28"/>
        <v>170</v>
      </c>
      <c r="AN16" s="11">
        <f t="shared" si="29"/>
        <v>160</v>
      </c>
      <c r="AO16" s="11">
        <f t="shared" si="30"/>
        <v>175</v>
      </c>
      <c r="AP16" s="11">
        <f t="shared" si="31"/>
        <v>165</v>
      </c>
      <c r="AQ16" s="11">
        <f t="shared" si="14"/>
        <v>170</v>
      </c>
      <c r="AR16" s="11">
        <f t="shared" si="32"/>
        <v>170</v>
      </c>
      <c r="AS16" s="11">
        <f t="shared" si="33"/>
        <v>175</v>
      </c>
      <c r="AT16" s="11">
        <f t="shared" si="34"/>
        <v>170</v>
      </c>
    </row>
    <row r="17" spans="1:46" ht="13.8" x14ac:dyDescent="0.25">
      <c r="B17" s="7" t="s">
        <v>18</v>
      </c>
      <c r="C17" s="60">
        <v>1990</v>
      </c>
      <c r="D17" s="60">
        <v>1975</v>
      </c>
      <c r="E17" s="60">
        <v>1765</v>
      </c>
      <c r="F17" s="60">
        <v>1450</v>
      </c>
      <c r="G17" s="60">
        <v>1340</v>
      </c>
      <c r="H17" s="60">
        <v>1155</v>
      </c>
      <c r="I17" s="60">
        <v>1005</v>
      </c>
      <c r="J17" s="60">
        <v>970</v>
      </c>
      <c r="K17" s="73">
        <f t="shared" si="6"/>
        <v>-0.12987012987012986</v>
      </c>
      <c r="L17" s="73">
        <f t="shared" si="6"/>
        <v>-3.482587064676617E-2</v>
      </c>
      <c r="M17" s="60"/>
      <c r="N17" s="75">
        <v>500</v>
      </c>
      <c r="O17" s="75">
        <v>440</v>
      </c>
      <c r="P17" s="75">
        <v>440</v>
      </c>
      <c r="Q17" s="75">
        <v>405</v>
      </c>
      <c r="R17" s="75">
        <v>530</v>
      </c>
      <c r="S17" s="75">
        <v>390</v>
      </c>
      <c r="T17" s="75">
        <v>310</v>
      </c>
      <c r="U17" s="75">
        <v>340</v>
      </c>
      <c r="V17" s="75">
        <v>375</v>
      </c>
      <c r="W17" s="75">
        <v>425</v>
      </c>
      <c r="X17" s="75">
        <v>325</v>
      </c>
      <c r="Y17" s="75">
        <v>315</v>
      </c>
      <c r="Z17" s="75">
        <v>305</v>
      </c>
      <c r="AA17" s="75">
        <v>395</v>
      </c>
      <c r="AB17" s="75">
        <v>300</v>
      </c>
      <c r="AC17" s="75">
        <v>290</v>
      </c>
      <c r="AD17" s="75">
        <v>265</v>
      </c>
      <c r="AE17" s="75">
        <v>300</v>
      </c>
      <c r="AF17" s="75">
        <v>265</v>
      </c>
      <c r="AG17" s="75">
        <v>250</v>
      </c>
      <c r="AH17" s="75">
        <v>240</v>
      </c>
      <c r="AI17" s="89"/>
      <c r="AJ17" s="43">
        <f t="shared" si="25"/>
        <v>1035</v>
      </c>
      <c r="AK17" s="43">
        <f t="shared" si="26"/>
        <v>940</v>
      </c>
      <c r="AL17" s="43">
        <f t="shared" si="27"/>
        <v>845</v>
      </c>
      <c r="AM17" s="43">
        <f t="shared" si="28"/>
        <v>920</v>
      </c>
      <c r="AN17" s="11">
        <f t="shared" si="29"/>
        <v>650</v>
      </c>
      <c r="AO17" s="11">
        <f t="shared" si="30"/>
        <v>800</v>
      </c>
      <c r="AP17" s="11">
        <f t="shared" si="31"/>
        <v>640</v>
      </c>
      <c r="AQ17" s="11">
        <f t="shared" si="14"/>
        <v>700</v>
      </c>
      <c r="AR17" s="11">
        <f t="shared" si="32"/>
        <v>590</v>
      </c>
      <c r="AS17" s="11">
        <f t="shared" si="33"/>
        <v>565</v>
      </c>
      <c r="AT17" s="11">
        <f t="shared" si="34"/>
        <v>515</v>
      </c>
    </row>
    <row r="18" spans="1:46" ht="13.8" x14ac:dyDescent="0.25">
      <c r="B18" s="7" t="s">
        <v>21</v>
      </c>
      <c r="C18" s="60">
        <v>140</v>
      </c>
      <c r="D18" s="60">
        <v>175</v>
      </c>
      <c r="E18" s="60">
        <v>180</v>
      </c>
      <c r="F18" s="60">
        <v>145</v>
      </c>
      <c r="G18" s="60">
        <v>175</v>
      </c>
      <c r="H18" s="60">
        <v>195</v>
      </c>
      <c r="I18" s="60">
        <v>205</v>
      </c>
      <c r="J18" s="60">
        <v>215</v>
      </c>
      <c r="K18" s="73">
        <f t="shared" si="6"/>
        <v>5.128205128205128E-2</v>
      </c>
      <c r="L18" s="73">
        <f t="shared" si="6"/>
        <v>4.878048780487805E-2</v>
      </c>
      <c r="M18" s="60"/>
      <c r="N18" s="75">
        <v>40</v>
      </c>
      <c r="O18" s="75">
        <v>45</v>
      </c>
      <c r="P18" s="75">
        <v>55</v>
      </c>
      <c r="Q18" s="75">
        <v>30</v>
      </c>
      <c r="R18" s="75">
        <v>40</v>
      </c>
      <c r="S18" s="75">
        <v>55</v>
      </c>
      <c r="T18" s="75">
        <v>35</v>
      </c>
      <c r="U18" s="75">
        <v>30</v>
      </c>
      <c r="V18" s="75">
        <v>40</v>
      </c>
      <c r="W18" s="75">
        <v>40</v>
      </c>
      <c r="X18" s="75">
        <v>45</v>
      </c>
      <c r="Y18" s="75">
        <v>40</v>
      </c>
      <c r="Z18" s="75">
        <v>40</v>
      </c>
      <c r="AA18" s="75">
        <v>50</v>
      </c>
      <c r="AB18" s="75">
        <v>50</v>
      </c>
      <c r="AC18" s="75">
        <v>45</v>
      </c>
      <c r="AD18" s="75">
        <v>50</v>
      </c>
      <c r="AE18" s="75">
        <v>50</v>
      </c>
      <c r="AF18" s="75">
        <v>50</v>
      </c>
      <c r="AG18" s="75">
        <v>45</v>
      </c>
      <c r="AH18" s="75">
        <v>55</v>
      </c>
      <c r="AI18" s="89"/>
      <c r="AJ18" s="43">
        <f t="shared" si="25"/>
        <v>90</v>
      </c>
      <c r="AK18" s="43">
        <f t="shared" si="26"/>
        <v>85</v>
      </c>
      <c r="AL18" s="43">
        <f t="shared" si="27"/>
        <v>85</v>
      </c>
      <c r="AM18" s="43">
        <f t="shared" si="28"/>
        <v>95</v>
      </c>
      <c r="AN18" s="11">
        <f t="shared" si="29"/>
        <v>65</v>
      </c>
      <c r="AO18" s="11">
        <f t="shared" si="30"/>
        <v>80</v>
      </c>
      <c r="AP18" s="11">
        <f t="shared" si="31"/>
        <v>85</v>
      </c>
      <c r="AQ18" s="11">
        <f t="shared" si="14"/>
        <v>90</v>
      </c>
      <c r="AR18" s="11">
        <f t="shared" si="32"/>
        <v>95</v>
      </c>
      <c r="AS18" s="11">
        <f t="shared" si="33"/>
        <v>100</v>
      </c>
      <c r="AT18" s="11">
        <f t="shared" si="34"/>
        <v>95</v>
      </c>
    </row>
    <row r="19" spans="1:46" ht="13.8" x14ac:dyDescent="0.25">
      <c r="B19" s="44" t="s">
        <v>19</v>
      </c>
      <c r="C19" s="76">
        <v>60</v>
      </c>
      <c r="D19" s="76">
        <v>65</v>
      </c>
      <c r="E19" s="76">
        <v>70</v>
      </c>
      <c r="F19" s="76">
        <v>70</v>
      </c>
      <c r="G19" s="76">
        <v>75</v>
      </c>
      <c r="H19" s="76">
        <v>75</v>
      </c>
      <c r="I19" s="76">
        <v>75</v>
      </c>
      <c r="J19" s="76">
        <v>75</v>
      </c>
      <c r="K19" s="77">
        <f t="shared" si="6"/>
        <v>0</v>
      </c>
      <c r="L19" s="77">
        <f t="shared" si="6"/>
        <v>0</v>
      </c>
      <c r="M19" s="60"/>
      <c r="N19" s="78">
        <v>15</v>
      </c>
      <c r="O19" s="78">
        <v>15</v>
      </c>
      <c r="P19" s="78">
        <v>20</v>
      </c>
      <c r="Q19" s="78">
        <v>20</v>
      </c>
      <c r="R19" s="78">
        <v>20</v>
      </c>
      <c r="S19" s="78">
        <v>20</v>
      </c>
      <c r="T19" s="78">
        <v>20</v>
      </c>
      <c r="U19" s="78">
        <v>20</v>
      </c>
      <c r="V19" s="78">
        <v>20</v>
      </c>
      <c r="W19" s="78">
        <v>20</v>
      </c>
      <c r="X19" s="78">
        <v>20</v>
      </c>
      <c r="Y19" s="78">
        <v>20</v>
      </c>
      <c r="Z19" s="78">
        <v>20</v>
      </c>
      <c r="AA19" s="78">
        <v>20</v>
      </c>
      <c r="AB19" s="78">
        <v>20</v>
      </c>
      <c r="AC19" s="78">
        <v>20</v>
      </c>
      <c r="AD19" s="78">
        <v>20</v>
      </c>
      <c r="AE19" s="78">
        <v>20</v>
      </c>
      <c r="AF19" s="78">
        <v>20</v>
      </c>
      <c r="AG19" s="78">
        <v>20</v>
      </c>
      <c r="AH19" s="78">
        <v>20</v>
      </c>
      <c r="AI19" s="11"/>
      <c r="AJ19" s="45">
        <f t="shared" si="25"/>
        <v>35</v>
      </c>
      <c r="AK19" s="45">
        <f t="shared" si="26"/>
        <v>30</v>
      </c>
      <c r="AL19" s="45">
        <f t="shared" si="27"/>
        <v>40</v>
      </c>
      <c r="AM19" s="45">
        <f t="shared" si="28"/>
        <v>40</v>
      </c>
      <c r="AN19" s="45">
        <f t="shared" si="29"/>
        <v>40</v>
      </c>
      <c r="AO19" s="45">
        <f t="shared" si="30"/>
        <v>40</v>
      </c>
      <c r="AP19" s="45">
        <f t="shared" si="31"/>
        <v>40</v>
      </c>
      <c r="AQ19" s="45">
        <f t="shared" si="14"/>
        <v>40</v>
      </c>
      <c r="AR19" s="45">
        <f t="shared" si="32"/>
        <v>40</v>
      </c>
      <c r="AS19" s="45">
        <f t="shared" si="33"/>
        <v>40</v>
      </c>
      <c r="AT19" s="45">
        <f t="shared" si="34"/>
        <v>40</v>
      </c>
    </row>
    <row r="20" spans="1:46" ht="13.8" x14ac:dyDescent="0.25">
      <c r="B20" s="18" t="s">
        <v>12</v>
      </c>
      <c r="C20" s="72">
        <f t="shared" ref="C20:J20" si="35">SUM(C21:C25)</f>
        <v>535</v>
      </c>
      <c r="D20" s="72">
        <f t="shared" si="35"/>
        <v>540</v>
      </c>
      <c r="E20" s="72">
        <f t="shared" si="35"/>
        <v>530</v>
      </c>
      <c r="F20" s="72">
        <f t="shared" si="35"/>
        <v>580</v>
      </c>
      <c r="G20" s="72">
        <f t="shared" si="35"/>
        <v>560</v>
      </c>
      <c r="H20" s="72">
        <f t="shared" si="35"/>
        <v>570</v>
      </c>
      <c r="I20" s="72">
        <f t="shared" si="35"/>
        <v>625</v>
      </c>
      <c r="J20" s="72">
        <f t="shared" si="35"/>
        <v>635</v>
      </c>
      <c r="K20" s="79">
        <f t="shared" si="6"/>
        <v>9.6491228070175433E-2</v>
      </c>
      <c r="L20" s="79">
        <f t="shared" si="6"/>
        <v>1.6E-2</v>
      </c>
      <c r="M20" s="82"/>
      <c r="N20" s="72">
        <f t="shared" ref="N20:AH20" si="36">SUM(N21:N25)</f>
        <v>145</v>
      </c>
      <c r="O20" s="72">
        <f t="shared" si="36"/>
        <v>125</v>
      </c>
      <c r="P20" s="72">
        <f t="shared" si="36"/>
        <v>140</v>
      </c>
      <c r="Q20" s="72">
        <f t="shared" si="36"/>
        <v>135</v>
      </c>
      <c r="R20" s="72">
        <f t="shared" si="36"/>
        <v>145</v>
      </c>
      <c r="S20" s="42">
        <f t="shared" si="36"/>
        <v>125</v>
      </c>
      <c r="T20" s="42">
        <f t="shared" si="36"/>
        <v>145</v>
      </c>
      <c r="U20" s="42">
        <f t="shared" si="36"/>
        <v>135</v>
      </c>
      <c r="V20" s="42">
        <f t="shared" si="36"/>
        <v>165</v>
      </c>
      <c r="W20" s="42">
        <f t="shared" si="36"/>
        <v>130</v>
      </c>
      <c r="X20" s="42">
        <f t="shared" si="36"/>
        <v>140</v>
      </c>
      <c r="Y20" s="42">
        <f t="shared" si="36"/>
        <v>130</v>
      </c>
      <c r="Z20" s="42">
        <f t="shared" si="36"/>
        <v>160</v>
      </c>
      <c r="AA20" s="42">
        <f t="shared" si="36"/>
        <v>135</v>
      </c>
      <c r="AB20" s="42">
        <f t="shared" si="36"/>
        <v>145</v>
      </c>
      <c r="AC20" s="42">
        <f t="shared" si="36"/>
        <v>135</v>
      </c>
      <c r="AD20" s="42">
        <f t="shared" si="36"/>
        <v>155</v>
      </c>
      <c r="AE20" s="42">
        <f t="shared" si="36"/>
        <v>135</v>
      </c>
      <c r="AF20" s="42">
        <f t="shared" si="36"/>
        <v>155</v>
      </c>
      <c r="AG20" s="42">
        <f t="shared" si="36"/>
        <v>150</v>
      </c>
      <c r="AH20" s="42">
        <f t="shared" si="36"/>
        <v>175</v>
      </c>
      <c r="AI20" s="26"/>
      <c r="AJ20" s="42">
        <f t="shared" ref="AJ20:AL20" si="37">SUM(AJ21:AJ25)</f>
        <v>270</v>
      </c>
      <c r="AK20" s="42">
        <f t="shared" si="37"/>
        <v>270</v>
      </c>
      <c r="AL20" s="42">
        <f t="shared" si="37"/>
        <v>275</v>
      </c>
      <c r="AM20" s="42">
        <f>SUM(AM21:AM25)</f>
        <v>270</v>
      </c>
      <c r="AN20" s="42">
        <f>SUM(AN21:AN25)</f>
        <v>280</v>
      </c>
      <c r="AO20" s="42">
        <f t="shared" ref="AO20:AT20" si="38">SUM(AO21:AO25)</f>
        <v>295</v>
      </c>
      <c r="AP20" s="42">
        <f t="shared" si="38"/>
        <v>270</v>
      </c>
      <c r="AQ20" s="42">
        <f t="shared" si="38"/>
        <v>295</v>
      </c>
      <c r="AR20" s="42">
        <f t="shared" si="38"/>
        <v>280</v>
      </c>
      <c r="AS20" s="42">
        <f t="shared" si="38"/>
        <v>290</v>
      </c>
      <c r="AT20" s="42">
        <f t="shared" si="38"/>
        <v>305</v>
      </c>
    </row>
    <row r="21" spans="1:46" s="12" customFormat="1" x14ac:dyDescent="0.3">
      <c r="A21" s="14"/>
      <c r="B21" s="7" t="s">
        <v>15</v>
      </c>
      <c r="C21" s="60">
        <v>55</v>
      </c>
      <c r="D21" s="60">
        <v>55</v>
      </c>
      <c r="E21" s="60">
        <v>55</v>
      </c>
      <c r="F21" s="60">
        <v>55</v>
      </c>
      <c r="G21" s="60">
        <v>50</v>
      </c>
      <c r="H21" s="60">
        <v>50</v>
      </c>
      <c r="I21" s="60">
        <v>55</v>
      </c>
      <c r="J21" s="60">
        <v>55</v>
      </c>
      <c r="K21" s="73">
        <f t="shared" si="6"/>
        <v>0.1</v>
      </c>
      <c r="L21" s="73">
        <f t="shared" si="6"/>
        <v>0</v>
      </c>
      <c r="M21" s="75"/>
      <c r="N21" s="75">
        <v>15</v>
      </c>
      <c r="O21" s="75">
        <v>10</v>
      </c>
      <c r="P21" s="75">
        <v>20</v>
      </c>
      <c r="Q21" s="75">
        <v>15</v>
      </c>
      <c r="R21" s="75">
        <v>15</v>
      </c>
      <c r="S21" s="75">
        <v>10</v>
      </c>
      <c r="T21" s="75">
        <v>15</v>
      </c>
      <c r="U21" s="75">
        <v>10</v>
      </c>
      <c r="V21" s="75">
        <v>15</v>
      </c>
      <c r="W21" s="75">
        <v>10</v>
      </c>
      <c r="X21" s="75">
        <v>15</v>
      </c>
      <c r="Y21" s="75">
        <v>10</v>
      </c>
      <c r="Z21" s="75">
        <v>15</v>
      </c>
      <c r="AA21" s="75">
        <v>10</v>
      </c>
      <c r="AB21" s="75">
        <v>15</v>
      </c>
      <c r="AC21" s="75">
        <v>10</v>
      </c>
      <c r="AD21" s="75">
        <v>15</v>
      </c>
      <c r="AE21" s="75">
        <v>10</v>
      </c>
      <c r="AF21" s="75">
        <v>15</v>
      </c>
      <c r="AG21" s="75">
        <v>10</v>
      </c>
      <c r="AH21" s="75">
        <v>15</v>
      </c>
      <c r="AI21" s="88"/>
      <c r="AJ21" s="43">
        <f>D21-AK21</f>
        <v>30</v>
      </c>
      <c r="AK21" s="43">
        <f>SUM(N21:O21)</f>
        <v>25</v>
      </c>
      <c r="AL21" s="43">
        <f>SUM(P21:Q21)</f>
        <v>35</v>
      </c>
      <c r="AM21" s="11">
        <f>SUM(R21:S21)</f>
        <v>25</v>
      </c>
      <c r="AN21" s="43">
        <f>SUM(T21:U21)</f>
        <v>25</v>
      </c>
      <c r="AO21" s="43">
        <f>SUM(V21:W21)</f>
        <v>25</v>
      </c>
      <c r="AP21" s="43">
        <f>SUM(X21:Y21)</f>
        <v>25</v>
      </c>
      <c r="AQ21" s="43">
        <f t="shared" si="14"/>
        <v>25</v>
      </c>
      <c r="AR21" s="43">
        <f>SUM(AB21:AC21)</f>
        <v>25</v>
      </c>
      <c r="AS21" s="43">
        <f>SUM(AD21:AE21)</f>
        <v>25</v>
      </c>
      <c r="AT21" s="43">
        <f>SUM(AF21:AG21)</f>
        <v>25</v>
      </c>
    </row>
    <row r="22" spans="1:46" s="12" customFormat="1" x14ac:dyDescent="0.3">
      <c r="A22" s="14"/>
      <c r="B22" s="7" t="s">
        <v>16</v>
      </c>
      <c r="C22" s="60">
        <v>110</v>
      </c>
      <c r="D22" s="60">
        <v>105</v>
      </c>
      <c r="E22" s="60">
        <v>80</v>
      </c>
      <c r="F22" s="60">
        <v>115</v>
      </c>
      <c r="G22" s="60">
        <v>110</v>
      </c>
      <c r="H22" s="60">
        <v>110</v>
      </c>
      <c r="I22" s="60">
        <v>115</v>
      </c>
      <c r="J22" s="60">
        <v>120</v>
      </c>
      <c r="K22" s="73">
        <f t="shared" si="6"/>
        <v>4.5454545454545456E-2</v>
      </c>
      <c r="L22" s="73">
        <f t="shared" si="6"/>
        <v>4.3478260869565216E-2</v>
      </c>
      <c r="M22" s="90"/>
      <c r="N22" s="75">
        <v>30</v>
      </c>
      <c r="O22" s="75">
        <v>20</v>
      </c>
      <c r="P22" s="75">
        <v>20</v>
      </c>
      <c r="Q22" s="75">
        <v>20</v>
      </c>
      <c r="R22" s="75">
        <v>25</v>
      </c>
      <c r="S22" s="75">
        <v>20</v>
      </c>
      <c r="T22" s="75">
        <v>35</v>
      </c>
      <c r="U22" s="75">
        <v>25</v>
      </c>
      <c r="V22" s="75">
        <v>35</v>
      </c>
      <c r="W22" s="75">
        <v>25</v>
      </c>
      <c r="X22" s="75">
        <v>30</v>
      </c>
      <c r="Y22" s="75">
        <v>25</v>
      </c>
      <c r="Z22" s="75">
        <v>35</v>
      </c>
      <c r="AA22" s="75">
        <v>25</v>
      </c>
      <c r="AB22" s="75">
        <v>30</v>
      </c>
      <c r="AC22" s="75">
        <v>25</v>
      </c>
      <c r="AD22" s="75">
        <v>30</v>
      </c>
      <c r="AE22" s="75">
        <v>25</v>
      </c>
      <c r="AF22" s="75">
        <v>30</v>
      </c>
      <c r="AG22" s="75">
        <v>25</v>
      </c>
      <c r="AH22" s="75">
        <v>35</v>
      </c>
      <c r="AI22" s="88"/>
      <c r="AJ22" s="43">
        <f>D22-AK22</f>
        <v>55</v>
      </c>
      <c r="AK22" s="43">
        <f>SUM(N22:O22)</f>
        <v>50</v>
      </c>
      <c r="AL22" s="43">
        <f>SUM(P22:Q22)</f>
        <v>40</v>
      </c>
      <c r="AM22" s="43">
        <f>SUM(R22:S22)</f>
        <v>45</v>
      </c>
      <c r="AN22" s="43">
        <f>SUM(T22:U22)</f>
        <v>60</v>
      </c>
      <c r="AO22" s="43">
        <f>SUM(V22:W22)</f>
        <v>60</v>
      </c>
      <c r="AP22" s="43">
        <f t="shared" ref="AP22:AP31" si="39">SUM(X22:Y22)</f>
        <v>55</v>
      </c>
      <c r="AQ22" s="43">
        <f t="shared" si="14"/>
        <v>60</v>
      </c>
      <c r="AR22" s="43">
        <f t="shared" ref="AR22:AR25" si="40">SUM(AB22:AC22)</f>
        <v>55</v>
      </c>
      <c r="AS22" s="43">
        <f t="shared" ref="AS22:AS25" si="41">SUM(AD22:AE22)</f>
        <v>55</v>
      </c>
      <c r="AT22" s="43">
        <f t="shared" ref="AT22:AT25" si="42">SUM(AF22:AG22)</f>
        <v>55</v>
      </c>
    </row>
    <row r="23" spans="1:46" s="12" customFormat="1" x14ac:dyDescent="0.3">
      <c r="A23" s="14"/>
      <c r="B23" s="7" t="s">
        <v>17</v>
      </c>
      <c r="C23" s="60">
        <v>10</v>
      </c>
      <c r="D23" s="60">
        <v>10</v>
      </c>
      <c r="E23" s="60">
        <v>10</v>
      </c>
      <c r="F23" s="60">
        <v>15</v>
      </c>
      <c r="G23" s="60">
        <v>15</v>
      </c>
      <c r="H23" s="60">
        <v>15</v>
      </c>
      <c r="I23" s="60">
        <v>15</v>
      </c>
      <c r="J23" s="60">
        <v>15</v>
      </c>
      <c r="K23" s="73">
        <f t="shared" si="6"/>
        <v>0</v>
      </c>
      <c r="L23" s="73">
        <f t="shared" si="6"/>
        <v>0</v>
      </c>
      <c r="M23" s="90"/>
      <c r="N23" s="75">
        <v>0</v>
      </c>
      <c r="O23" s="75">
        <v>5</v>
      </c>
      <c r="P23" s="75">
        <v>0</v>
      </c>
      <c r="Q23" s="75">
        <v>5</v>
      </c>
      <c r="R23" s="75">
        <v>0</v>
      </c>
      <c r="S23" s="75">
        <v>5</v>
      </c>
      <c r="T23" s="75">
        <v>5</v>
      </c>
      <c r="U23" s="75">
        <v>5</v>
      </c>
      <c r="V23" s="75">
        <v>5</v>
      </c>
      <c r="W23" s="75">
        <v>5</v>
      </c>
      <c r="X23" s="75">
        <v>5</v>
      </c>
      <c r="Y23" s="75">
        <v>5</v>
      </c>
      <c r="Z23" s="75">
        <v>5</v>
      </c>
      <c r="AA23" s="75">
        <v>5</v>
      </c>
      <c r="AB23" s="75">
        <v>5</v>
      </c>
      <c r="AC23" s="75">
        <v>5</v>
      </c>
      <c r="AD23" s="75">
        <v>5</v>
      </c>
      <c r="AE23" s="75">
        <v>5</v>
      </c>
      <c r="AF23" s="75">
        <v>5</v>
      </c>
      <c r="AG23" s="75">
        <v>5</v>
      </c>
      <c r="AH23" s="75">
        <v>5</v>
      </c>
      <c r="AI23" s="88"/>
      <c r="AJ23" s="43">
        <f>D23-AK23</f>
        <v>5</v>
      </c>
      <c r="AK23" s="43">
        <f>SUM(N23:O23)</f>
        <v>5</v>
      </c>
      <c r="AL23" s="43">
        <f>SUM(P23:Q23)</f>
        <v>5</v>
      </c>
      <c r="AM23" s="43">
        <f>SUM(R23:S23)</f>
        <v>5</v>
      </c>
      <c r="AN23" s="43">
        <f>SUM(T23:U23)</f>
        <v>10</v>
      </c>
      <c r="AO23" s="43">
        <f>SUM(V23:W23)</f>
        <v>10</v>
      </c>
      <c r="AP23" s="43">
        <f t="shared" si="39"/>
        <v>10</v>
      </c>
      <c r="AQ23" s="43">
        <f t="shared" si="14"/>
        <v>10</v>
      </c>
      <c r="AR23" s="43">
        <f>SUM(AB23:AC23)</f>
        <v>10</v>
      </c>
      <c r="AS23" s="43">
        <f t="shared" si="41"/>
        <v>10</v>
      </c>
      <c r="AT23" s="43">
        <f t="shared" si="42"/>
        <v>10</v>
      </c>
    </row>
    <row r="24" spans="1:46" ht="13.8" x14ac:dyDescent="0.25">
      <c r="B24" s="7" t="s">
        <v>18</v>
      </c>
      <c r="C24" s="60">
        <v>195</v>
      </c>
      <c r="D24" s="60">
        <v>215</v>
      </c>
      <c r="E24" s="60">
        <v>235</v>
      </c>
      <c r="F24" s="60">
        <v>230</v>
      </c>
      <c r="G24" s="60">
        <v>215</v>
      </c>
      <c r="H24" s="60">
        <v>215</v>
      </c>
      <c r="I24" s="60">
        <v>265</v>
      </c>
      <c r="J24" s="60">
        <v>260</v>
      </c>
      <c r="K24" s="73">
        <f t="shared" si="6"/>
        <v>0.23255813953488372</v>
      </c>
      <c r="L24" s="73">
        <f t="shared" si="6"/>
        <v>-1.8867924528301886E-2</v>
      </c>
      <c r="M24" s="60"/>
      <c r="N24" s="75">
        <v>60</v>
      </c>
      <c r="O24" s="75">
        <v>50</v>
      </c>
      <c r="P24" s="75">
        <v>65</v>
      </c>
      <c r="Q24" s="75">
        <v>55</v>
      </c>
      <c r="R24" s="75">
        <v>65</v>
      </c>
      <c r="S24" s="75">
        <v>50</v>
      </c>
      <c r="T24" s="75">
        <v>50</v>
      </c>
      <c r="U24" s="75">
        <v>55</v>
      </c>
      <c r="V24" s="75">
        <v>70</v>
      </c>
      <c r="W24" s="75">
        <v>50</v>
      </c>
      <c r="X24" s="75">
        <v>50</v>
      </c>
      <c r="Y24" s="75">
        <v>50</v>
      </c>
      <c r="Z24" s="75">
        <v>60</v>
      </c>
      <c r="AA24" s="75">
        <v>50</v>
      </c>
      <c r="AB24" s="75">
        <v>50</v>
      </c>
      <c r="AC24" s="75">
        <v>50</v>
      </c>
      <c r="AD24" s="75">
        <v>60</v>
      </c>
      <c r="AE24" s="75">
        <v>50</v>
      </c>
      <c r="AF24" s="75">
        <v>65</v>
      </c>
      <c r="AG24" s="75">
        <v>65</v>
      </c>
      <c r="AH24" s="75">
        <v>75</v>
      </c>
      <c r="AI24" s="89"/>
      <c r="AJ24" s="43">
        <f>D24-AK24</f>
        <v>105</v>
      </c>
      <c r="AK24" s="43">
        <f>SUM(N24:O24)</f>
        <v>110</v>
      </c>
      <c r="AL24" s="43">
        <f>SUM(P24:Q24)</f>
        <v>120</v>
      </c>
      <c r="AM24" s="43">
        <f>SUM(R24:S24)</f>
        <v>115</v>
      </c>
      <c r="AN24" s="43">
        <f>SUM(T24:U24)</f>
        <v>105</v>
      </c>
      <c r="AO24" s="43">
        <f>SUM(V24:W24)</f>
        <v>120</v>
      </c>
      <c r="AP24" s="43">
        <f t="shared" si="39"/>
        <v>100</v>
      </c>
      <c r="AQ24" s="43">
        <f t="shared" si="14"/>
        <v>110</v>
      </c>
      <c r="AR24" s="43">
        <f t="shared" si="40"/>
        <v>100</v>
      </c>
      <c r="AS24" s="43">
        <f t="shared" si="41"/>
        <v>110</v>
      </c>
      <c r="AT24" s="43">
        <f t="shared" si="42"/>
        <v>130</v>
      </c>
    </row>
    <row r="25" spans="1:46" ht="13.8" x14ac:dyDescent="0.25">
      <c r="B25" s="44" t="s">
        <v>19</v>
      </c>
      <c r="C25" s="76">
        <v>165</v>
      </c>
      <c r="D25" s="76">
        <v>155</v>
      </c>
      <c r="E25" s="76">
        <v>150</v>
      </c>
      <c r="F25" s="76">
        <v>165</v>
      </c>
      <c r="G25" s="76">
        <v>170</v>
      </c>
      <c r="H25" s="76">
        <v>180</v>
      </c>
      <c r="I25" s="76">
        <v>175</v>
      </c>
      <c r="J25" s="76">
        <v>185</v>
      </c>
      <c r="K25" s="77">
        <f t="shared" si="6"/>
        <v>-2.7777777777777776E-2</v>
      </c>
      <c r="L25" s="77">
        <f t="shared" si="6"/>
        <v>5.7142857142857141E-2</v>
      </c>
      <c r="M25" s="60"/>
      <c r="N25" s="78">
        <v>40</v>
      </c>
      <c r="O25" s="78">
        <v>40</v>
      </c>
      <c r="P25" s="78">
        <v>35</v>
      </c>
      <c r="Q25" s="78">
        <v>40</v>
      </c>
      <c r="R25" s="78">
        <v>40</v>
      </c>
      <c r="S25" s="78">
        <v>40</v>
      </c>
      <c r="T25" s="78">
        <v>40</v>
      </c>
      <c r="U25" s="78">
        <v>40</v>
      </c>
      <c r="V25" s="78">
        <v>40</v>
      </c>
      <c r="W25" s="78">
        <v>40</v>
      </c>
      <c r="X25" s="78">
        <v>40</v>
      </c>
      <c r="Y25" s="78">
        <v>40</v>
      </c>
      <c r="Z25" s="78">
        <v>45</v>
      </c>
      <c r="AA25" s="78">
        <v>45</v>
      </c>
      <c r="AB25" s="78">
        <v>45</v>
      </c>
      <c r="AC25" s="78">
        <v>45</v>
      </c>
      <c r="AD25" s="78">
        <v>45</v>
      </c>
      <c r="AE25" s="78">
        <v>45</v>
      </c>
      <c r="AF25" s="78">
        <v>40</v>
      </c>
      <c r="AG25" s="78">
        <v>45</v>
      </c>
      <c r="AH25" s="78">
        <v>45</v>
      </c>
      <c r="AI25" s="11"/>
      <c r="AJ25" s="45">
        <f>D25-AK25</f>
        <v>75</v>
      </c>
      <c r="AK25" s="45">
        <f>SUM(N25:O25)</f>
        <v>80</v>
      </c>
      <c r="AL25" s="45">
        <f>SUM(P25:Q25)</f>
        <v>75</v>
      </c>
      <c r="AM25" s="45">
        <f>SUM(R25:S25)</f>
        <v>80</v>
      </c>
      <c r="AN25" s="45">
        <f>SUM(T25:U25)</f>
        <v>80</v>
      </c>
      <c r="AO25" s="45">
        <f>SUM(V25:W25)</f>
        <v>80</v>
      </c>
      <c r="AP25" s="45">
        <f t="shared" si="39"/>
        <v>80</v>
      </c>
      <c r="AQ25" s="45">
        <f t="shared" si="14"/>
        <v>90</v>
      </c>
      <c r="AR25" s="45">
        <f t="shared" si="40"/>
        <v>90</v>
      </c>
      <c r="AS25" s="45">
        <f t="shared" si="41"/>
        <v>90</v>
      </c>
      <c r="AT25" s="45">
        <f t="shared" si="42"/>
        <v>85</v>
      </c>
    </row>
    <row r="26" spans="1:46" ht="13.8" x14ac:dyDescent="0.25">
      <c r="B26" s="18" t="s">
        <v>13</v>
      </c>
      <c r="C26" s="72">
        <f>SUM(C27:C31)</f>
        <v>50</v>
      </c>
      <c r="D26" s="72">
        <f t="shared" ref="D26:J26" si="43">SUM(D27:D31)</f>
        <v>65</v>
      </c>
      <c r="E26" s="72">
        <f t="shared" si="43"/>
        <v>205</v>
      </c>
      <c r="F26" s="72">
        <f t="shared" si="43"/>
        <v>215</v>
      </c>
      <c r="G26" s="72">
        <f t="shared" si="43"/>
        <v>100</v>
      </c>
      <c r="H26" s="72">
        <f t="shared" si="43"/>
        <v>240</v>
      </c>
      <c r="I26" s="72">
        <f t="shared" si="43"/>
        <v>235</v>
      </c>
      <c r="J26" s="72">
        <f t="shared" si="43"/>
        <v>245</v>
      </c>
      <c r="K26" s="79">
        <f t="shared" si="6"/>
        <v>-2.0833333333333332E-2</v>
      </c>
      <c r="L26" s="79">
        <f t="shared" si="6"/>
        <v>4.2553191489361701E-2</v>
      </c>
      <c r="M26" s="82"/>
      <c r="N26" s="72">
        <f t="shared" ref="N26:AH26" si="44">SUM(N27:N31)</f>
        <v>15</v>
      </c>
      <c r="O26" s="72">
        <f t="shared" si="44"/>
        <v>15</v>
      </c>
      <c r="P26" s="72">
        <f t="shared" si="44"/>
        <v>55</v>
      </c>
      <c r="Q26" s="72">
        <f t="shared" si="44"/>
        <v>50</v>
      </c>
      <c r="R26" s="72">
        <f t="shared" si="44"/>
        <v>50</v>
      </c>
      <c r="S26" s="42">
        <f t="shared" si="44"/>
        <v>50</v>
      </c>
      <c r="T26" s="42">
        <f t="shared" si="44"/>
        <v>55</v>
      </c>
      <c r="U26" s="42">
        <f t="shared" si="44"/>
        <v>60</v>
      </c>
      <c r="V26" s="42">
        <f t="shared" si="44"/>
        <v>55</v>
      </c>
      <c r="W26" s="42">
        <f t="shared" si="44"/>
        <v>55</v>
      </c>
      <c r="X26" s="42">
        <f t="shared" si="44"/>
        <v>35</v>
      </c>
      <c r="Y26" s="42">
        <f t="shared" si="44"/>
        <v>15</v>
      </c>
      <c r="Z26" s="42">
        <f t="shared" si="44"/>
        <v>25</v>
      </c>
      <c r="AA26" s="42">
        <f t="shared" si="44"/>
        <v>25</v>
      </c>
      <c r="AB26" s="42">
        <f t="shared" si="44"/>
        <v>55</v>
      </c>
      <c r="AC26" s="42">
        <f t="shared" si="44"/>
        <v>55</v>
      </c>
      <c r="AD26" s="42">
        <f t="shared" si="44"/>
        <v>55</v>
      </c>
      <c r="AE26" s="42">
        <f t="shared" si="44"/>
        <v>55</v>
      </c>
      <c r="AF26" s="42">
        <f t="shared" si="44"/>
        <v>55</v>
      </c>
      <c r="AG26" s="42">
        <f t="shared" si="44"/>
        <v>55</v>
      </c>
      <c r="AH26" s="42">
        <f t="shared" si="44"/>
        <v>55</v>
      </c>
      <c r="AI26" s="26"/>
      <c r="AJ26" s="42">
        <f t="shared" ref="AJ26:AL26" si="45">SUM(AJ27:AJ31)</f>
        <v>35</v>
      </c>
      <c r="AK26" s="42">
        <f t="shared" si="45"/>
        <v>30</v>
      </c>
      <c r="AL26" s="42">
        <f t="shared" si="45"/>
        <v>105</v>
      </c>
      <c r="AM26" s="42">
        <f>SUM(AM27:AM31)</f>
        <v>100</v>
      </c>
      <c r="AN26" s="42">
        <f>SUM(AN27:AN31)</f>
        <v>115</v>
      </c>
      <c r="AO26" s="42">
        <f t="shared" ref="AO26:AT26" si="46">SUM(AO27:AO31)</f>
        <v>110</v>
      </c>
      <c r="AP26" s="42">
        <f t="shared" si="46"/>
        <v>50</v>
      </c>
      <c r="AQ26" s="42">
        <f t="shared" si="46"/>
        <v>50</v>
      </c>
      <c r="AR26" s="42">
        <f t="shared" si="46"/>
        <v>110</v>
      </c>
      <c r="AS26" s="42">
        <f t="shared" si="46"/>
        <v>110</v>
      </c>
      <c r="AT26" s="42">
        <f t="shared" si="46"/>
        <v>110</v>
      </c>
    </row>
    <row r="27" spans="1:46" s="12" customFormat="1" ht="13.8" x14ac:dyDescent="0.25">
      <c r="A27" s="14"/>
      <c r="B27" s="7" t="s">
        <v>15</v>
      </c>
      <c r="C27" s="60">
        <v>40</v>
      </c>
      <c r="D27" s="60">
        <v>25</v>
      </c>
      <c r="E27" s="60">
        <v>-25</v>
      </c>
      <c r="F27" s="60">
        <v>90</v>
      </c>
      <c r="G27" s="60">
        <v>55</v>
      </c>
      <c r="H27" s="60">
        <v>55</v>
      </c>
      <c r="I27" s="60">
        <v>60</v>
      </c>
      <c r="J27" s="60">
        <v>50</v>
      </c>
      <c r="K27" s="73">
        <f t="shared" si="6"/>
        <v>9.0909090909090912E-2</v>
      </c>
      <c r="L27" s="73">
        <f t="shared" si="6"/>
        <v>-0.16666666666666666</v>
      </c>
      <c r="M27" s="75"/>
      <c r="N27" s="75">
        <v>5</v>
      </c>
      <c r="O27" s="75">
        <v>5</v>
      </c>
      <c r="P27" s="75">
        <v>-5</v>
      </c>
      <c r="Q27" s="75">
        <v>-5</v>
      </c>
      <c r="R27" s="75">
        <v>-5</v>
      </c>
      <c r="S27" s="75">
        <v>-5</v>
      </c>
      <c r="T27" s="75">
        <v>20</v>
      </c>
      <c r="U27" s="75">
        <v>25</v>
      </c>
      <c r="V27" s="75">
        <v>20</v>
      </c>
      <c r="W27" s="75">
        <v>20</v>
      </c>
      <c r="X27" s="75">
        <v>15</v>
      </c>
      <c r="Y27" s="75">
        <v>15</v>
      </c>
      <c r="Z27" s="75">
        <v>15</v>
      </c>
      <c r="AA27" s="75">
        <v>15</v>
      </c>
      <c r="AB27" s="75">
        <v>15</v>
      </c>
      <c r="AC27" s="75">
        <v>15</v>
      </c>
      <c r="AD27" s="75">
        <v>15</v>
      </c>
      <c r="AE27" s="75">
        <v>15</v>
      </c>
      <c r="AF27" s="75">
        <v>15</v>
      </c>
      <c r="AG27" s="75">
        <v>15</v>
      </c>
      <c r="AH27" s="75">
        <v>15</v>
      </c>
      <c r="AI27" s="33"/>
      <c r="AJ27" s="43">
        <f>D27-AK27</f>
        <v>15</v>
      </c>
      <c r="AK27" s="43">
        <f>SUM(N27:O27)</f>
        <v>10</v>
      </c>
      <c r="AL27" s="43">
        <f>SUM(P27:Q27)</f>
        <v>-10</v>
      </c>
      <c r="AM27" s="11">
        <f>SUM(R27:S27)</f>
        <v>-10</v>
      </c>
      <c r="AN27" s="43">
        <f>SUM(T27:U27)</f>
        <v>45</v>
      </c>
      <c r="AO27" s="43">
        <f>SUM(V27:W27)</f>
        <v>40</v>
      </c>
      <c r="AP27" s="43">
        <f t="shared" si="39"/>
        <v>30</v>
      </c>
      <c r="AQ27" s="43">
        <f t="shared" si="14"/>
        <v>30</v>
      </c>
      <c r="AR27" s="43">
        <f>SUM(AB27:AC27)</f>
        <v>30</v>
      </c>
      <c r="AS27" s="43">
        <f>SUM(AD27:AE27)</f>
        <v>30</v>
      </c>
      <c r="AT27" s="43">
        <f>SUM(AF27:AG27)</f>
        <v>30</v>
      </c>
    </row>
    <row r="28" spans="1:46" s="12" customFormat="1" ht="13.8" x14ac:dyDescent="0.25">
      <c r="A28" s="14"/>
      <c r="B28" s="7" t="s">
        <v>16</v>
      </c>
      <c r="C28" s="60">
        <v>-45</v>
      </c>
      <c r="D28" s="60">
        <v>-15</v>
      </c>
      <c r="E28" s="60">
        <v>70</v>
      </c>
      <c r="F28" s="60">
        <v>10</v>
      </c>
      <c r="G28" s="60">
        <v>5</v>
      </c>
      <c r="H28" s="60">
        <v>25</v>
      </c>
      <c r="I28" s="60">
        <v>25</v>
      </c>
      <c r="J28" s="60">
        <v>15</v>
      </c>
      <c r="K28" s="73">
        <f t="shared" si="6"/>
        <v>0</v>
      </c>
      <c r="L28" s="73">
        <f t="shared" si="6"/>
        <v>-0.4</v>
      </c>
      <c r="M28" s="75"/>
      <c r="N28" s="75">
        <v>-5</v>
      </c>
      <c r="O28" s="75">
        <v>-5</v>
      </c>
      <c r="P28" s="75">
        <v>20</v>
      </c>
      <c r="Q28" s="75">
        <v>20</v>
      </c>
      <c r="R28" s="75">
        <v>20</v>
      </c>
      <c r="S28" s="75">
        <v>20</v>
      </c>
      <c r="T28" s="75">
        <v>5</v>
      </c>
      <c r="U28" s="75">
        <v>5</v>
      </c>
      <c r="V28" s="75">
        <v>5</v>
      </c>
      <c r="W28" s="75">
        <v>5</v>
      </c>
      <c r="X28" s="75">
        <v>0</v>
      </c>
      <c r="Y28" s="75">
        <v>0</v>
      </c>
      <c r="Z28" s="75">
        <v>0</v>
      </c>
      <c r="AA28" s="75">
        <v>0</v>
      </c>
      <c r="AB28" s="75">
        <v>5</v>
      </c>
      <c r="AC28" s="75">
        <v>5</v>
      </c>
      <c r="AD28" s="75">
        <v>5</v>
      </c>
      <c r="AE28" s="75">
        <v>5</v>
      </c>
      <c r="AF28" s="75">
        <v>5</v>
      </c>
      <c r="AG28" s="75">
        <v>5</v>
      </c>
      <c r="AH28" s="75">
        <v>5</v>
      </c>
      <c r="AI28" s="33"/>
      <c r="AJ28" s="43">
        <f>D28-AK28</f>
        <v>-5</v>
      </c>
      <c r="AK28" s="43">
        <f>SUM(N28:O28)</f>
        <v>-10</v>
      </c>
      <c r="AL28" s="43">
        <f>SUM(P28:Q28)</f>
        <v>40</v>
      </c>
      <c r="AM28" s="43">
        <f>SUM(R28:S28)</f>
        <v>40</v>
      </c>
      <c r="AN28" s="43">
        <f>SUM(T28:U28)</f>
        <v>10</v>
      </c>
      <c r="AO28" s="43">
        <f>SUM(V28:W28)</f>
        <v>10</v>
      </c>
      <c r="AP28" s="43">
        <f t="shared" si="39"/>
        <v>0</v>
      </c>
      <c r="AQ28" s="43">
        <f t="shared" si="14"/>
        <v>0</v>
      </c>
      <c r="AR28" s="43">
        <f t="shared" ref="AR28:AR31" si="47">SUM(AB28:AC28)</f>
        <v>10</v>
      </c>
      <c r="AS28" s="43">
        <f t="shared" ref="AS28:AS31" si="48">SUM(AD28:AE28)</f>
        <v>10</v>
      </c>
      <c r="AT28" s="43">
        <f t="shared" ref="AT28:AT31" si="49">SUM(AF28:AG28)</f>
        <v>10</v>
      </c>
    </row>
    <row r="29" spans="1:46" s="12" customFormat="1" ht="13.8" x14ac:dyDescent="0.25">
      <c r="A29" s="14"/>
      <c r="B29" s="7" t="s">
        <v>17</v>
      </c>
      <c r="C29" s="60">
        <v>10</v>
      </c>
      <c r="D29" s="60">
        <v>-35</v>
      </c>
      <c r="E29" s="60">
        <v>5</v>
      </c>
      <c r="F29" s="60">
        <v>0</v>
      </c>
      <c r="G29" s="60">
        <v>-40</v>
      </c>
      <c r="H29" s="60">
        <v>5</v>
      </c>
      <c r="I29" s="60">
        <v>5</v>
      </c>
      <c r="J29" s="60">
        <v>-5</v>
      </c>
      <c r="K29" s="73">
        <f t="shared" si="6"/>
        <v>0</v>
      </c>
      <c r="L29" s="73">
        <f t="shared" si="6"/>
        <v>-2</v>
      </c>
      <c r="M29" s="75"/>
      <c r="N29" s="75">
        <v>-10</v>
      </c>
      <c r="O29" s="75">
        <v>-10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-20</v>
      </c>
      <c r="Z29" s="75">
        <v>-10</v>
      </c>
      <c r="AA29" s="75">
        <v>-10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33"/>
      <c r="AJ29" s="43">
        <f>D29-AK29</f>
        <v>-15</v>
      </c>
      <c r="AK29" s="43">
        <f>SUM(N29:O29)</f>
        <v>-20</v>
      </c>
      <c r="AL29" s="43">
        <f>SUM(P29:Q29)</f>
        <v>0</v>
      </c>
      <c r="AM29" s="43">
        <f>SUM(R29:S29)</f>
        <v>0</v>
      </c>
      <c r="AN29" s="43">
        <f>SUM(T29:U29)</f>
        <v>0</v>
      </c>
      <c r="AO29" s="43">
        <f>SUM(V29:W29)</f>
        <v>0</v>
      </c>
      <c r="AP29" s="43">
        <f t="shared" si="39"/>
        <v>-20</v>
      </c>
      <c r="AQ29" s="43">
        <f t="shared" si="14"/>
        <v>-20</v>
      </c>
      <c r="AR29" s="43">
        <f>SUM(AB29:AC29)</f>
        <v>0</v>
      </c>
      <c r="AS29" s="43">
        <f t="shared" si="48"/>
        <v>0</v>
      </c>
      <c r="AT29" s="43">
        <f t="shared" si="49"/>
        <v>0</v>
      </c>
    </row>
    <row r="30" spans="1:46" ht="13.8" x14ac:dyDescent="0.25">
      <c r="B30" s="7" t="s">
        <v>18</v>
      </c>
      <c r="C30" s="60">
        <v>80</v>
      </c>
      <c r="D30" s="60">
        <v>-5</v>
      </c>
      <c r="E30" s="60">
        <v>45</v>
      </c>
      <c r="F30" s="60">
        <v>80</v>
      </c>
      <c r="G30" s="60">
        <v>45</v>
      </c>
      <c r="H30" s="60">
        <v>10</v>
      </c>
      <c r="I30" s="60">
        <v>30</v>
      </c>
      <c r="J30" s="60">
        <v>25</v>
      </c>
      <c r="K30" s="73">
        <f t="shared" si="6"/>
        <v>2</v>
      </c>
      <c r="L30" s="73">
        <f t="shared" si="6"/>
        <v>-0.16666666666666666</v>
      </c>
      <c r="M30" s="60"/>
      <c r="N30" s="75">
        <v>0</v>
      </c>
      <c r="O30" s="75">
        <v>0</v>
      </c>
      <c r="P30" s="75">
        <v>10</v>
      </c>
      <c r="Q30" s="75">
        <v>10</v>
      </c>
      <c r="R30" s="75">
        <v>10</v>
      </c>
      <c r="S30" s="75">
        <v>10</v>
      </c>
      <c r="T30" s="43">
        <v>20</v>
      </c>
      <c r="U30" s="43">
        <v>20</v>
      </c>
      <c r="V30" s="43">
        <v>20</v>
      </c>
      <c r="W30" s="43">
        <v>20</v>
      </c>
      <c r="X30" s="43">
        <v>10</v>
      </c>
      <c r="Y30" s="43">
        <v>10</v>
      </c>
      <c r="Z30" s="43">
        <v>10</v>
      </c>
      <c r="AA30" s="43">
        <v>10</v>
      </c>
      <c r="AB30" s="43">
        <v>0</v>
      </c>
      <c r="AC30" s="43">
        <v>0</v>
      </c>
      <c r="AD30" s="43">
        <v>0</v>
      </c>
      <c r="AE30" s="43">
        <v>0</v>
      </c>
      <c r="AF30" s="43">
        <v>5</v>
      </c>
      <c r="AG30" s="43">
        <v>5</v>
      </c>
      <c r="AH30" s="43">
        <v>5</v>
      </c>
      <c r="AI30" s="6"/>
      <c r="AJ30" s="43">
        <f>D30-AK30</f>
        <v>-5</v>
      </c>
      <c r="AK30" s="43">
        <f>SUM(N30:O30)</f>
        <v>0</v>
      </c>
      <c r="AL30" s="43">
        <f>SUM(P30:Q30)</f>
        <v>20</v>
      </c>
      <c r="AM30" s="43">
        <f>SUM(R30:S30)</f>
        <v>20</v>
      </c>
      <c r="AN30" s="43">
        <f>SUM(T30:U30)</f>
        <v>40</v>
      </c>
      <c r="AO30" s="43">
        <f>SUM(V30:W30)</f>
        <v>40</v>
      </c>
      <c r="AP30" s="43">
        <f t="shared" si="39"/>
        <v>20</v>
      </c>
      <c r="AQ30" s="43">
        <f t="shared" si="14"/>
        <v>20</v>
      </c>
      <c r="AR30" s="43">
        <f t="shared" si="47"/>
        <v>0</v>
      </c>
      <c r="AS30" s="43">
        <f t="shared" si="48"/>
        <v>0</v>
      </c>
      <c r="AT30" s="43">
        <f t="shared" si="49"/>
        <v>10</v>
      </c>
    </row>
    <row r="31" spans="1:46" s="12" customFormat="1" ht="13.8" x14ac:dyDescent="0.25">
      <c r="A31" s="14"/>
      <c r="B31" s="44" t="s">
        <v>19</v>
      </c>
      <c r="C31" s="76">
        <v>-35</v>
      </c>
      <c r="D31" s="76">
        <v>95</v>
      </c>
      <c r="E31" s="76">
        <v>110</v>
      </c>
      <c r="F31" s="76">
        <v>35</v>
      </c>
      <c r="G31" s="76">
        <v>35</v>
      </c>
      <c r="H31" s="76">
        <v>145</v>
      </c>
      <c r="I31" s="76">
        <v>115</v>
      </c>
      <c r="J31" s="76">
        <v>160</v>
      </c>
      <c r="K31" s="77">
        <f t="shared" si="6"/>
        <v>-0.20689655172413793</v>
      </c>
      <c r="L31" s="77">
        <f t="shared" si="6"/>
        <v>0.39130434782608697</v>
      </c>
      <c r="M31" s="60"/>
      <c r="N31" s="78">
        <v>25</v>
      </c>
      <c r="O31" s="78">
        <v>25</v>
      </c>
      <c r="P31" s="78">
        <v>30</v>
      </c>
      <c r="Q31" s="78">
        <v>25</v>
      </c>
      <c r="R31" s="78">
        <v>25</v>
      </c>
      <c r="S31" s="78">
        <v>25</v>
      </c>
      <c r="T31" s="45">
        <v>10</v>
      </c>
      <c r="U31" s="45">
        <v>10</v>
      </c>
      <c r="V31" s="45">
        <v>10</v>
      </c>
      <c r="W31" s="45">
        <v>10</v>
      </c>
      <c r="X31" s="45">
        <v>10</v>
      </c>
      <c r="Y31" s="45">
        <v>10</v>
      </c>
      <c r="Z31" s="45">
        <v>10</v>
      </c>
      <c r="AA31" s="45">
        <v>10</v>
      </c>
      <c r="AB31" s="45">
        <v>35</v>
      </c>
      <c r="AC31" s="45">
        <v>35</v>
      </c>
      <c r="AD31" s="45">
        <v>35</v>
      </c>
      <c r="AE31" s="45">
        <v>35</v>
      </c>
      <c r="AF31" s="45">
        <v>30</v>
      </c>
      <c r="AG31" s="45">
        <v>30</v>
      </c>
      <c r="AH31" s="45">
        <v>30</v>
      </c>
      <c r="AI31" s="3"/>
      <c r="AJ31" s="45">
        <f>D31-AK31</f>
        <v>45</v>
      </c>
      <c r="AK31" s="45">
        <f>SUM(N31:O31)</f>
        <v>50</v>
      </c>
      <c r="AL31" s="45">
        <f>SUM(P31:Q31)</f>
        <v>55</v>
      </c>
      <c r="AM31" s="45">
        <f>SUM(R31:S31)</f>
        <v>50</v>
      </c>
      <c r="AN31" s="45">
        <f>SUM(T31:U31)</f>
        <v>20</v>
      </c>
      <c r="AO31" s="45">
        <f>SUM(V31:W31)</f>
        <v>20</v>
      </c>
      <c r="AP31" s="45">
        <f t="shared" si="39"/>
        <v>20</v>
      </c>
      <c r="AQ31" s="45">
        <f t="shared" si="14"/>
        <v>20</v>
      </c>
      <c r="AR31" s="45">
        <f t="shared" si="47"/>
        <v>70</v>
      </c>
      <c r="AS31" s="45">
        <f t="shared" si="48"/>
        <v>70</v>
      </c>
      <c r="AT31" s="45">
        <f t="shared" si="49"/>
        <v>60</v>
      </c>
    </row>
    <row r="32" spans="1:46" ht="13.8" x14ac:dyDescent="0.25">
      <c r="B32" s="18" t="s">
        <v>10</v>
      </c>
      <c r="C32" s="72">
        <f t="shared" ref="C32:J32" si="50">SUM(C33:C37)</f>
        <v>195</v>
      </c>
      <c r="D32" s="72">
        <f t="shared" si="50"/>
        <v>215</v>
      </c>
      <c r="E32" s="72">
        <f t="shared" si="50"/>
        <v>205</v>
      </c>
      <c r="F32" s="72">
        <f t="shared" si="50"/>
        <v>195</v>
      </c>
      <c r="G32" s="72">
        <f t="shared" si="50"/>
        <v>210</v>
      </c>
      <c r="H32" s="72">
        <f t="shared" si="50"/>
        <v>205</v>
      </c>
      <c r="I32" s="72">
        <f t="shared" si="50"/>
        <v>210</v>
      </c>
      <c r="J32" s="72">
        <f t="shared" si="50"/>
        <v>215</v>
      </c>
      <c r="K32" s="79">
        <f t="shared" si="6"/>
        <v>2.4390243902439025E-2</v>
      </c>
      <c r="L32" s="79">
        <f t="shared" si="6"/>
        <v>2.3809523809523808E-2</v>
      </c>
      <c r="M32" s="82"/>
      <c r="N32" s="72">
        <f t="shared" ref="N32:AH32" si="51">SUM(N33:N37)</f>
        <v>55</v>
      </c>
      <c r="O32" s="72">
        <f t="shared" si="51"/>
        <v>60</v>
      </c>
      <c r="P32" s="72">
        <f t="shared" si="51"/>
        <v>60</v>
      </c>
      <c r="Q32" s="72">
        <f t="shared" si="51"/>
        <v>50</v>
      </c>
      <c r="R32" s="72">
        <f t="shared" si="51"/>
        <v>50</v>
      </c>
      <c r="S32" s="72">
        <f t="shared" si="51"/>
        <v>50</v>
      </c>
      <c r="T32" s="72">
        <f t="shared" si="51"/>
        <v>50</v>
      </c>
      <c r="U32" s="72">
        <f t="shared" si="51"/>
        <v>50</v>
      </c>
      <c r="V32" s="72">
        <f t="shared" si="51"/>
        <v>50</v>
      </c>
      <c r="W32" s="72">
        <f t="shared" si="51"/>
        <v>50</v>
      </c>
      <c r="X32" s="72">
        <f t="shared" si="51"/>
        <v>55</v>
      </c>
      <c r="Y32" s="72">
        <f t="shared" si="51"/>
        <v>50</v>
      </c>
      <c r="Z32" s="72">
        <f t="shared" si="51"/>
        <v>50</v>
      </c>
      <c r="AA32" s="72">
        <f t="shared" si="51"/>
        <v>65</v>
      </c>
      <c r="AB32" s="72">
        <f t="shared" si="51"/>
        <v>55</v>
      </c>
      <c r="AC32" s="72">
        <f t="shared" si="51"/>
        <v>50</v>
      </c>
      <c r="AD32" s="72">
        <f t="shared" si="51"/>
        <v>50</v>
      </c>
      <c r="AE32" s="72">
        <f t="shared" si="51"/>
        <v>55</v>
      </c>
      <c r="AF32" s="72">
        <f t="shared" si="51"/>
        <v>55</v>
      </c>
      <c r="AG32" s="72">
        <f t="shared" si="51"/>
        <v>50</v>
      </c>
      <c r="AH32" s="72">
        <f t="shared" si="51"/>
        <v>50</v>
      </c>
      <c r="AI32" s="26"/>
      <c r="AJ32" s="42">
        <f t="shared" ref="AJ32:AM32" si="52">SUM(AJ33:AJ37)</f>
        <v>100</v>
      </c>
      <c r="AK32" s="42">
        <f t="shared" si="52"/>
        <v>115</v>
      </c>
      <c r="AL32" s="42">
        <f t="shared" si="52"/>
        <v>110</v>
      </c>
      <c r="AM32" s="42">
        <f t="shared" si="52"/>
        <v>100</v>
      </c>
      <c r="AN32" s="42">
        <f>SUM(AN33:AN37)</f>
        <v>100</v>
      </c>
      <c r="AO32" s="42">
        <f t="shared" ref="AO32:AT32" si="53">SUM(AO33:AO37)</f>
        <v>100</v>
      </c>
      <c r="AP32" s="42">
        <f t="shared" si="53"/>
        <v>105</v>
      </c>
      <c r="AQ32" s="42">
        <f t="shared" si="53"/>
        <v>115</v>
      </c>
      <c r="AR32" s="42">
        <f t="shared" si="53"/>
        <v>105</v>
      </c>
      <c r="AS32" s="42">
        <f t="shared" si="53"/>
        <v>105</v>
      </c>
      <c r="AT32" s="42">
        <f t="shared" si="53"/>
        <v>105</v>
      </c>
    </row>
    <row r="33" spans="1:46" s="12" customFormat="1" ht="13.8" x14ac:dyDescent="0.25">
      <c r="A33" s="14"/>
      <c r="B33" s="7" t="s">
        <v>15</v>
      </c>
      <c r="C33" s="60">
        <v>10</v>
      </c>
      <c r="D33" s="60">
        <v>15</v>
      </c>
      <c r="E33" s="60">
        <v>15</v>
      </c>
      <c r="F33" s="60">
        <v>10</v>
      </c>
      <c r="G33" s="60">
        <v>15</v>
      </c>
      <c r="H33" s="60">
        <v>15</v>
      </c>
      <c r="I33" s="60">
        <v>15</v>
      </c>
      <c r="J33" s="60">
        <v>15</v>
      </c>
      <c r="K33" s="73">
        <f t="shared" si="6"/>
        <v>0</v>
      </c>
      <c r="L33" s="73">
        <f t="shared" si="6"/>
        <v>0</v>
      </c>
      <c r="M33" s="75"/>
      <c r="N33" s="75">
        <v>5</v>
      </c>
      <c r="O33" s="75">
        <v>5</v>
      </c>
      <c r="P33" s="75">
        <v>5</v>
      </c>
      <c r="Q33" s="75">
        <v>5</v>
      </c>
      <c r="R33" s="75">
        <v>5</v>
      </c>
      <c r="S33" s="75">
        <v>5</v>
      </c>
      <c r="T33" s="75">
        <v>5</v>
      </c>
      <c r="U33" s="75">
        <v>5</v>
      </c>
      <c r="V33" s="75">
        <v>5</v>
      </c>
      <c r="W33" s="75">
        <v>5</v>
      </c>
      <c r="X33" s="75">
        <v>5</v>
      </c>
      <c r="Y33" s="75">
        <v>5</v>
      </c>
      <c r="Z33" s="75">
        <v>5</v>
      </c>
      <c r="AA33" s="75">
        <v>5</v>
      </c>
      <c r="AB33" s="75">
        <v>5</v>
      </c>
      <c r="AC33" s="75">
        <v>5</v>
      </c>
      <c r="AD33" s="75">
        <v>5</v>
      </c>
      <c r="AE33" s="75">
        <v>5</v>
      </c>
      <c r="AF33" s="75">
        <v>5</v>
      </c>
      <c r="AG33" s="75">
        <v>5</v>
      </c>
      <c r="AH33" s="75">
        <v>5</v>
      </c>
      <c r="AI33" s="33"/>
      <c r="AJ33" s="43">
        <f>D33-AK33</f>
        <v>5</v>
      </c>
      <c r="AK33" s="43">
        <f>SUM(N33:O33)</f>
        <v>10</v>
      </c>
      <c r="AL33" s="43">
        <f>SUM(P33:Q33)</f>
        <v>10</v>
      </c>
      <c r="AM33" s="11">
        <f>SUM(R33:S33)</f>
        <v>10</v>
      </c>
      <c r="AN33" s="43">
        <f>SUM(T33:U33)</f>
        <v>10</v>
      </c>
      <c r="AO33" s="43">
        <f>SUM(V33:W33)</f>
        <v>10</v>
      </c>
      <c r="AP33" s="43">
        <f>SUM(X33:Y33)</f>
        <v>10</v>
      </c>
      <c r="AQ33" s="43">
        <f t="shared" si="14"/>
        <v>10</v>
      </c>
      <c r="AR33" s="43">
        <f>SUM(AB33:AC33)</f>
        <v>10</v>
      </c>
      <c r="AS33" s="43">
        <f>SUM(AD33:AE33)</f>
        <v>10</v>
      </c>
      <c r="AT33" s="43">
        <f>SUM(AF33:AG33)</f>
        <v>10</v>
      </c>
    </row>
    <row r="34" spans="1:46" s="12" customFormat="1" ht="13.8" x14ac:dyDescent="0.25">
      <c r="A34" s="14"/>
      <c r="B34" s="7" t="s">
        <v>16</v>
      </c>
      <c r="C34" s="60">
        <v>5</v>
      </c>
      <c r="D34" s="60">
        <v>10</v>
      </c>
      <c r="E34" s="60">
        <v>10</v>
      </c>
      <c r="F34" s="60">
        <v>10</v>
      </c>
      <c r="G34" s="60">
        <v>10</v>
      </c>
      <c r="H34" s="60">
        <v>10</v>
      </c>
      <c r="I34" s="60">
        <v>10</v>
      </c>
      <c r="J34" s="60">
        <v>10</v>
      </c>
      <c r="K34" s="73">
        <f t="shared" si="6"/>
        <v>0</v>
      </c>
      <c r="L34" s="73">
        <f t="shared" si="6"/>
        <v>0</v>
      </c>
      <c r="M34" s="90"/>
      <c r="N34" s="75">
        <v>0</v>
      </c>
      <c r="O34" s="75">
        <v>5</v>
      </c>
      <c r="P34" s="75">
        <v>5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5</v>
      </c>
      <c r="Y34" s="75">
        <v>0</v>
      </c>
      <c r="Z34" s="75">
        <v>0</v>
      </c>
      <c r="AA34" s="75">
        <v>5</v>
      </c>
      <c r="AB34" s="75">
        <v>5</v>
      </c>
      <c r="AC34" s="75">
        <v>0</v>
      </c>
      <c r="AD34" s="75">
        <v>0</v>
      </c>
      <c r="AE34" s="75">
        <v>5</v>
      </c>
      <c r="AF34" s="75">
        <v>5</v>
      </c>
      <c r="AG34" s="75">
        <v>0</v>
      </c>
      <c r="AH34" s="75">
        <v>0</v>
      </c>
      <c r="AI34" s="33"/>
      <c r="AJ34" s="43">
        <f>D34-AK34</f>
        <v>5</v>
      </c>
      <c r="AK34" s="43">
        <f>SUM(N34:O34)</f>
        <v>5</v>
      </c>
      <c r="AL34" s="43">
        <f>SUM(P34:Q34)</f>
        <v>5</v>
      </c>
      <c r="AM34" s="43">
        <f>SUM(R34:S34)</f>
        <v>0</v>
      </c>
      <c r="AN34" s="43">
        <f>SUM(T34:U34)</f>
        <v>0</v>
      </c>
      <c r="AO34" s="43">
        <f>SUM(V34:W34)</f>
        <v>0</v>
      </c>
      <c r="AP34" s="43">
        <f t="shared" ref="AP34:AP43" si="54">SUM(X34:Y34)</f>
        <v>5</v>
      </c>
      <c r="AQ34" s="43">
        <f t="shared" si="14"/>
        <v>5</v>
      </c>
      <c r="AR34" s="43">
        <f t="shared" ref="AR34:AR37" si="55">SUM(AB34:AC34)</f>
        <v>5</v>
      </c>
      <c r="AS34" s="43">
        <f t="shared" ref="AS34:AS37" si="56">SUM(AD34:AE34)</f>
        <v>5</v>
      </c>
      <c r="AT34" s="43">
        <f t="shared" ref="AT34:AT37" si="57">SUM(AF34:AG34)</f>
        <v>5</v>
      </c>
    </row>
    <row r="35" spans="1:46" s="12" customFormat="1" ht="13.8" x14ac:dyDescent="0.25">
      <c r="A35" s="14"/>
      <c r="B35" s="7" t="s">
        <v>17</v>
      </c>
      <c r="C35" s="60">
        <v>15</v>
      </c>
      <c r="D35" s="60">
        <v>15</v>
      </c>
      <c r="E35" s="60">
        <v>15</v>
      </c>
      <c r="F35" s="60">
        <v>15</v>
      </c>
      <c r="G35" s="60">
        <v>15</v>
      </c>
      <c r="H35" s="60">
        <v>15</v>
      </c>
      <c r="I35" s="60">
        <v>15</v>
      </c>
      <c r="J35" s="60">
        <v>15</v>
      </c>
      <c r="K35" s="73">
        <f t="shared" si="6"/>
        <v>0</v>
      </c>
      <c r="L35" s="73">
        <f t="shared" si="6"/>
        <v>0</v>
      </c>
      <c r="M35" s="90"/>
      <c r="N35" s="75">
        <v>5</v>
      </c>
      <c r="O35" s="75">
        <v>5</v>
      </c>
      <c r="P35" s="75">
        <v>5</v>
      </c>
      <c r="Q35" s="75">
        <v>5</v>
      </c>
      <c r="R35" s="75">
        <v>5</v>
      </c>
      <c r="S35" s="75">
        <v>5</v>
      </c>
      <c r="T35" s="75">
        <v>5</v>
      </c>
      <c r="U35" s="75">
        <v>5</v>
      </c>
      <c r="V35" s="75">
        <v>5</v>
      </c>
      <c r="W35" s="75">
        <v>5</v>
      </c>
      <c r="X35" s="75">
        <v>5</v>
      </c>
      <c r="Y35" s="75">
        <v>5</v>
      </c>
      <c r="Z35" s="75">
        <v>5</v>
      </c>
      <c r="AA35" s="75">
        <v>5</v>
      </c>
      <c r="AB35" s="75">
        <v>5</v>
      </c>
      <c r="AC35" s="75">
        <v>5</v>
      </c>
      <c r="AD35" s="75">
        <v>5</v>
      </c>
      <c r="AE35" s="75">
        <v>5</v>
      </c>
      <c r="AF35" s="75">
        <v>5</v>
      </c>
      <c r="AG35" s="75">
        <v>5</v>
      </c>
      <c r="AH35" s="75">
        <v>5</v>
      </c>
      <c r="AI35" s="33"/>
      <c r="AJ35" s="43">
        <f>D35-AK35</f>
        <v>5</v>
      </c>
      <c r="AK35" s="43">
        <f>SUM(N35:O35)</f>
        <v>10</v>
      </c>
      <c r="AL35" s="43">
        <f>SUM(P35:Q35)</f>
        <v>10</v>
      </c>
      <c r="AM35" s="43">
        <f>SUM(R35:S35)</f>
        <v>10</v>
      </c>
      <c r="AN35" s="43">
        <f>SUM(T35:U35)</f>
        <v>10</v>
      </c>
      <c r="AO35" s="43">
        <f>SUM(V35:W35)</f>
        <v>10</v>
      </c>
      <c r="AP35" s="43">
        <f t="shared" si="54"/>
        <v>10</v>
      </c>
      <c r="AQ35" s="43">
        <f t="shared" si="14"/>
        <v>10</v>
      </c>
      <c r="AR35" s="43">
        <f>SUM(AB35:AC35)</f>
        <v>10</v>
      </c>
      <c r="AS35" s="43">
        <f t="shared" si="56"/>
        <v>10</v>
      </c>
      <c r="AT35" s="43">
        <f t="shared" si="57"/>
        <v>10</v>
      </c>
    </row>
    <row r="36" spans="1:46" ht="13.8" x14ac:dyDescent="0.25">
      <c r="B36" s="7" t="s">
        <v>18</v>
      </c>
      <c r="C36" s="60">
        <v>75</v>
      </c>
      <c r="D36" s="60">
        <v>70</v>
      </c>
      <c r="E36" s="60">
        <v>70</v>
      </c>
      <c r="F36" s="60">
        <v>80</v>
      </c>
      <c r="G36" s="60">
        <v>90</v>
      </c>
      <c r="H36" s="60">
        <v>85</v>
      </c>
      <c r="I36" s="60">
        <v>85</v>
      </c>
      <c r="J36" s="60">
        <v>90</v>
      </c>
      <c r="K36" s="73">
        <f t="shared" si="6"/>
        <v>0</v>
      </c>
      <c r="L36" s="73">
        <f t="shared" si="6"/>
        <v>5.8823529411764705E-2</v>
      </c>
      <c r="M36" s="60"/>
      <c r="N36" s="75">
        <v>20</v>
      </c>
      <c r="O36" s="75">
        <v>15</v>
      </c>
      <c r="P36" s="75">
        <v>15</v>
      </c>
      <c r="Q36" s="75">
        <v>15</v>
      </c>
      <c r="R36" s="75">
        <v>20</v>
      </c>
      <c r="S36" s="75">
        <v>20</v>
      </c>
      <c r="T36" s="75">
        <v>20</v>
      </c>
      <c r="U36" s="75">
        <v>20</v>
      </c>
      <c r="V36" s="75">
        <v>20</v>
      </c>
      <c r="W36" s="75">
        <v>20</v>
      </c>
      <c r="X36" s="75">
        <v>20</v>
      </c>
      <c r="Y36" s="75">
        <v>20</v>
      </c>
      <c r="Z36" s="75">
        <v>20</v>
      </c>
      <c r="AA36" s="75">
        <v>30</v>
      </c>
      <c r="AB36" s="75">
        <v>20</v>
      </c>
      <c r="AC36" s="75">
        <v>20</v>
      </c>
      <c r="AD36" s="75">
        <v>20</v>
      </c>
      <c r="AE36" s="75">
        <v>20</v>
      </c>
      <c r="AF36" s="75">
        <v>20</v>
      </c>
      <c r="AG36" s="75">
        <v>20</v>
      </c>
      <c r="AH36" s="75">
        <v>20</v>
      </c>
      <c r="AI36" s="6"/>
      <c r="AJ36" s="43">
        <f>D36-AK36</f>
        <v>35</v>
      </c>
      <c r="AK36" s="43">
        <f>SUM(N36:O36)</f>
        <v>35</v>
      </c>
      <c r="AL36" s="43">
        <f>SUM(P36:Q36)</f>
        <v>30</v>
      </c>
      <c r="AM36" s="43">
        <f>SUM(R36:S36)</f>
        <v>40</v>
      </c>
      <c r="AN36" s="43">
        <f>SUM(T36:U36)</f>
        <v>40</v>
      </c>
      <c r="AO36" s="43">
        <f>SUM(V36:W36)</f>
        <v>40</v>
      </c>
      <c r="AP36" s="43">
        <f t="shared" si="54"/>
        <v>40</v>
      </c>
      <c r="AQ36" s="43">
        <f t="shared" si="14"/>
        <v>50</v>
      </c>
      <c r="AR36" s="43">
        <f t="shared" si="55"/>
        <v>40</v>
      </c>
      <c r="AS36" s="43">
        <f t="shared" si="56"/>
        <v>40</v>
      </c>
      <c r="AT36" s="43">
        <f t="shared" si="57"/>
        <v>40</v>
      </c>
    </row>
    <row r="37" spans="1:46" s="12" customFormat="1" ht="13.8" x14ac:dyDescent="0.25">
      <c r="A37" s="14"/>
      <c r="B37" s="44" t="s">
        <v>19</v>
      </c>
      <c r="C37" s="76">
        <v>90</v>
      </c>
      <c r="D37" s="76">
        <v>105</v>
      </c>
      <c r="E37" s="76">
        <v>95</v>
      </c>
      <c r="F37" s="76">
        <v>80</v>
      </c>
      <c r="G37" s="76">
        <v>80</v>
      </c>
      <c r="H37" s="76">
        <v>80</v>
      </c>
      <c r="I37" s="76">
        <v>85</v>
      </c>
      <c r="J37" s="76">
        <v>85</v>
      </c>
      <c r="K37" s="77">
        <f t="shared" si="6"/>
        <v>6.25E-2</v>
      </c>
      <c r="L37" s="77">
        <f t="shared" si="6"/>
        <v>0</v>
      </c>
      <c r="M37" s="60"/>
      <c r="N37" s="78">
        <v>25</v>
      </c>
      <c r="O37" s="78">
        <v>30</v>
      </c>
      <c r="P37" s="78">
        <v>30</v>
      </c>
      <c r="Q37" s="78">
        <v>25</v>
      </c>
      <c r="R37" s="78">
        <v>20</v>
      </c>
      <c r="S37" s="78">
        <v>20</v>
      </c>
      <c r="T37" s="78">
        <v>20</v>
      </c>
      <c r="U37" s="78">
        <v>20</v>
      </c>
      <c r="V37" s="78">
        <v>20</v>
      </c>
      <c r="W37" s="78">
        <v>20</v>
      </c>
      <c r="X37" s="78">
        <v>20</v>
      </c>
      <c r="Y37" s="78">
        <v>20</v>
      </c>
      <c r="Z37" s="78">
        <v>20</v>
      </c>
      <c r="AA37" s="78">
        <v>20</v>
      </c>
      <c r="AB37" s="78">
        <v>20</v>
      </c>
      <c r="AC37" s="78">
        <v>20</v>
      </c>
      <c r="AD37" s="78">
        <v>20</v>
      </c>
      <c r="AE37" s="78">
        <v>20</v>
      </c>
      <c r="AF37" s="78">
        <v>20</v>
      </c>
      <c r="AG37" s="78">
        <v>20</v>
      </c>
      <c r="AH37" s="78">
        <v>20</v>
      </c>
      <c r="AI37" s="3"/>
      <c r="AJ37" s="45">
        <f>D37-AK37</f>
        <v>50</v>
      </c>
      <c r="AK37" s="45">
        <f>SUM(N37:O37)</f>
        <v>55</v>
      </c>
      <c r="AL37" s="45">
        <f>SUM(P37:Q37)</f>
        <v>55</v>
      </c>
      <c r="AM37" s="45">
        <f>SUM(R37:S37)</f>
        <v>40</v>
      </c>
      <c r="AN37" s="45">
        <f>SUM(T37:U37)</f>
        <v>40</v>
      </c>
      <c r="AO37" s="45">
        <f>SUM(V37:W37)</f>
        <v>40</v>
      </c>
      <c r="AP37" s="45">
        <f t="shared" si="54"/>
        <v>40</v>
      </c>
      <c r="AQ37" s="45">
        <f t="shared" si="14"/>
        <v>40</v>
      </c>
      <c r="AR37" s="45">
        <f t="shared" si="55"/>
        <v>40</v>
      </c>
      <c r="AS37" s="45">
        <f t="shared" si="56"/>
        <v>40</v>
      </c>
      <c r="AT37" s="45">
        <f t="shared" si="57"/>
        <v>40</v>
      </c>
    </row>
    <row r="38" spans="1:46" ht="13.8" x14ac:dyDescent="0.25">
      <c r="B38" s="18" t="s">
        <v>11</v>
      </c>
      <c r="C38" s="72">
        <f>SUM(C39:C43)</f>
        <v>145</v>
      </c>
      <c r="D38" s="72">
        <f t="shared" ref="D38:J38" si="58">SUM(D39:D43)</f>
        <v>175</v>
      </c>
      <c r="E38" s="72">
        <f t="shared" si="58"/>
        <v>200</v>
      </c>
      <c r="F38" s="72">
        <f>SUM(F39:F43)</f>
        <v>205</v>
      </c>
      <c r="G38" s="72">
        <f t="shared" si="58"/>
        <v>180</v>
      </c>
      <c r="H38" s="72">
        <f t="shared" si="58"/>
        <v>245</v>
      </c>
      <c r="I38" s="72">
        <f t="shared" si="58"/>
        <v>215</v>
      </c>
      <c r="J38" s="72">
        <f t="shared" si="58"/>
        <v>205</v>
      </c>
      <c r="K38" s="79">
        <f t="shared" si="6"/>
        <v>-0.12244897959183673</v>
      </c>
      <c r="L38" s="79">
        <f t="shared" si="6"/>
        <v>-4.6511627906976744E-2</v>
      </c>
      <c r="M38" s="82"/>
      <c r="N38" s="72">
        <f t="shared" ref="N38:AH38" si="59">SUM(N39:N43)</f>
        <v>40</v>
      </c>
      <c r="O38" s="72">
        <f t="shared" si="59"/>
        <v>50</v>
      </c>
      <c r="P38" s="72">
        <f t="shared" si="59"/>
        <v>30</v>
      </c>
      <c r="Q38" s="72">
        <f t="shared" si="59"/>
        <v>45</v>
      </c>
      <c r="R38" s="72">
        <f t="shared" si="59"/>
        <v>70</v>
      </c>
      <c r="S38" s="42">
        <f t="shared" si="59"/>
        <v>70</v>
      </c>
      <c r="T38" s="42">
        <f t="shared" si="59"/>
        <v>60</v>
      </c>
      <c r="U38" s="42">
        <f t="shared" si="59"/>
        <v>80</v>
      </c>
      <c r="V38" s="42">
        <f t="shared" si="59"/>
        <v>60</v>
      </c>
      <c r="W38" s="42">
        <f t="shared" si="59"/>
        <v>5</v>
      </c>
      <c r="X38" s="42">
        <f t="shared" si="59"/>
        <v>40</v>
      </c>
      <c r="Y38" s="42">
        <f t="shared" si="59"/>
        <v>50</v>
      </c>
      <c r="Z38" s="42">
        <f t="shared" si="59"/>
        <v>45</v>
      </c>
      <c r="AA38" s="42">
        <f t="shared" si="59"/>
        <v>35</v>
      </c>
      <c r="AB38" s="42">
        <f t="shared" si="59"/>
        <v>55</v>
      </c>
      <c r="AC38" s="42">
        <f t="shared" si="59"/>
        <v>60</v>
      </c>
      <c r="AD38" s="42">
        <f t="shared" si="59"/>
        <v>70</v>
      </c>
      <c r="AE38" s="42">
        <f t="shared" si="59"/>
        <v>60</v>
      </c>
      <c r="AF38" s="42">
        <f t="shared" si="59"/>
        <v>65</v>
      </c>
      <c r="AG38" s="42">
        <f t="shared" si="59"/>
        <v>60</v>
      </c>
      <c r="AH38" s="42">
        <f t="shared" si="59"/>
        <v>50</v>
      </c>
      <c r="AI38" s="26"/>
      <c r="AJ38" s="42">
        <f t="shared" ref="AJ38:AM38" si="60">SUM(AJ39:AJ43)</f>
        <v>85</v>
      </c>
      <c r="AK38" s="42">
        <f t="shared" si="60"/>
        <v>90</v>
      </c>
      <c r="AL38" s="42">
        <f t="shared" si="60"/>
        <v>75</v>
      </c>
      <c r="AM38" s="42">
        <f t="shared" si="60"/>
        <v>140</v>
      </c>
      <c r="AN38" s="42">
        <f>SUM(AN39:AN43)</f>
        <v>140</v>
      </c>
      <c r="AO38" s="42">
        <f t="shared" ref="AO38:AT38" si="61">SUM(AO39:AO43)</f>
        <v>65</v>
      </c>
      <c r="AP38" s="42">
        <f t="shared" si="61"/>
        <v>90</v>
      </c>
      <c r="AQ38" s="42">
        <f t="shared" si="61"/>
        <v>80</v>
      </c>
      <c r="AR38" s="42">
        <f t="shared" si="61"/>
        <v>115</v>
      </c>
      <c r="AS38" s="42">
        <f t="shared" si="61"/>
        <v>130</v>
      </c>
      <c r="AT38" s="42">
        <f t="shared" si="61"/>
        <v>125</v>
      </c>
    </row>
    <row r="39" spans="1:46" s="12" customFormat="1" ht="13.8" x14ac:dyDescent="0.25">
      <c r="A39" s="14"/>
      <c r="B39" s="7" t="s">
        <v>15</v>
      </c>
      <c r="C39" s="60">
        <v>5</v>
      </c>
      <c r="D39" s="60">
        <v>10</v>
      </c>
      <c r="E39" s="60">
        <v>0</v>
      </c>
      <c r="F39" s="60">
        <v>20</v>
      </c>
      <c r="G39" s="60">
        <v>5</v>
      </c>
      <c r="H39" s="60">
        <v>5</v>
      </c>
      <c r="I39" s="60">
        <v>5</v>
      </c>
      <c r="J39" s="60">
        <v>10</v>
      </c>
      <c r="K39" s="73">
        <f t="shared" si="6"/>
        <v>0</v>
      </c>
      <c r="L39" s="73">
        <f t="shared" si="6"/>
        <v>1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5</v>
      </c>
      <c r="U39" s="75">
        <v>5</v>
      </c>
      <c r="V39" s="75">
        <v>10</v>
      </c>
      <c r="W39" s="75">
        <v>0</v>
      </c>
      <c r="X39" s="75">
        <v>0</v>
      </c>
      <c r="Y39" s="75">
        <v>0</v>
      </c>
      <c r="Z39" s="75">
        <v>0</v>
      </c>
      <c r="AA39" s="75">
        <v>0</v>
      </c>
      <c r="AB39" s="75">
        <v>0</v>
      </c>
      <c r="AC39" s="75">
        <v>0</v>
      </c>
      <c r="AD39" s="75">
        <v>0</v>
      </c>
      <c r="AE39" s="75">
        <v>5</v>
      </c>
      <c r="AF39" s="75">
        <v>0</v>
      </c>
      <c r="AG39" s="75">
        <v>0</v>
      </c>
      <c r="AH39" s="75">
        <v>0</v>
      </c>
      <c r="AI39" s="33"/>
      <c r="AJ39" s="43">
        <f>D39-AK39</f>
        <v>10</v>
      </c>
      <c r="AK39" s="43">
        <f>SUM(N39:O39)</f>
        <v>0</v>
      </c>
      <c r="AL39" s="43">
        <f>SUM(P39:Q39)</f>
        <v>0</v>
      </c>
      <c r="AM39" s="11">
        <f>SUM(R39:S39)</f>
        <v>0</v>
      </c>
      <c r="AN39" s="43">
        <f>SUM(T39:U39)</f>
        <v>10</v>
      </c>
      <c r="AO39" s="43">
        <f>SUM(V39:W39)</f>
        <v>10</v>
      </c>
      <c r="AP39" s="43">
        <f>SUM(X39:Y39)</f>
        <v>0</v>
      </c>
      <c r="AQ39" s="43">
        <f t="shared" si="14"/>
        <v>0</v>
      </c>
      <c r="AR39" s="43">
        <f>SUM(AB39:AC39)</f>
        <v>0</v>
      </c>
      <c r="AS39" s="43">
        <f>SUM(AD39:AE39)</f>
        <v>5</v>
      </c>
      <c r="AT39" s="43">
        <f>SUM(AF39:AG39)</f>
        <v>0</v>
      </c>
    </row>
    <row r="40" spans="1:46" s="12" customFormat="1" ht="13.8" x14ac:dyDescent="0.25">
      <c r="A40" s="14"/>
      <c r="B40" s="7" t="s">
        <v>16</v>
      </c>
      <c r="C40" s="60">
        <v>-10</v>
      </c>
      <c r="D40" s="60">
        <v>15</v>
      </c>
      <c r="E40" s="60">
        <v>10</v>
      </c>
      <c r="F40" s="60">
        <v>5</v>
      </c>
      <c r="G40" s="60">
        <v>5</v>
      </c>
      <c r="H40" s="60">
        <v>35</v>
      </c>
      <c r="I40" s="60">
        <v>30</v>
      </c>
      <c r="J40" s="60">
        <v>25</v>
      </c>
      <c r="K40" s="73">
        <f t="shared" si="6"/>
        <v>-0.14285714285714285</v>
      </c>
      <c r="L40" s="73">
        <f t="shared" si="6"/>
        <v>-0.16666666666666666</v>
      </c>
      <c r="M40" s="90"/>
      <c r="N40" s="75">
        <v>10</v>
      </c>
      <c r="O40" s="75">
        <v>0</v>
      </c>
      <c r="P40" s="75">
        <v>0</v>
      </c>
      <c r="Q40" s="75">
        <v>5</v>
      </c>
      <c r="R40" s="75">
        <v>5</v>
      </c>
      <c r="S40" s="75">
        <v>0</v>
      </c>
      <c r="T40" s="75">
        <v>0</v>
      </c>
      <c r="U40" s="75">
        <v>5</v>
      </c>
      <c r="V40" s="75">
        <v>0</v>
      </c>
      <c r="W40" s="75">
        <v>0</v>
      </c>
      <c r="X40" s="75">
        <v>5</v>
      </c>
      <c r="Y40" s="75">
        <v>0</v>
      </c>
      <c r="Z40" s="75">
        <v>0</v>
      </c>
      <c r="AA40" s="75">
        <v>0</v>
      </c>
      <c r="AB40" s="75">
        <v>5</v>
      </c>
      <c r="AC40" s="75">
        <v>10</v>
      </c>
      <c r="AD40" s="75">
        <v>10</v>
      </c>
      <c r="AE40" s="75">
        <v>10</v>
      </c>
      <c r="AF40" s="75">
        <v>10</v>
      </c>
      <c r="AG40" s="75">
        <v>5</v>
      </c>
      <c r="AH40" s="75">
        <v>10</v>
      </c>
      <c r="AI40" s="33"/>
      <c r="AJ40" s="43">
        <f>D40-AK40</f>
        <v>5</v>
      </c>
      <c r="AK40" s="43">
        <f>SUM(N40:O40)</f>
        <v>10</v>
      </c>
      <c r="AL40" s="43">
        <f>SUM(P40:Q40)</f>
        <v>5</v>
      </c>
      <c r="AM40" s="43">
        <f>SUM(R40:S40)</f>
        <v>5</v>
      </c>
      <c r="AN40" s="43">
        <f>SUM(T40:U40)</f>
        <v>5</v>
      </c>
      <c r="AO40" s="43">
        <f>SUM(V40:W40)</f>
        <v>0</v>
      </c>
      <c r="AP40" s="43">
        <f t="shared" si="54"/>
        <v>5</v>
      </c>
      <c r="AQ40" s="43">
        <f t="shared" si="14"/>
        <v>0</v>
      </c>
      <c r="AR40" s="43">
        <f>SUM(AB40:AC40)</f>
        <v>15</v>
      </c>
      <c r="AS40" s="43">
        <f>SUM(AD40:AE40)</f>
        <v>20</v>
      </c>
      <c r="AT40" s="43">
        <f t="shared" ref="AT40:AT43" si="62">SUM(AF40:AG40)</f>
        <v>15</v>
      </c>
    </row>
    <row r="41" spans="1:46" s="12" customFormat="1" ht="13.8" x14ac:dyDescent="0.25">
      <c r="A41" s="14"/>
      <c r="B41" s="7" t="s">
        <v>17</v>
      </c>
      <c r="C41" s="60">
        <v>0</v>
      </c>
      <c r="D41" s="60">
        <v>-25</v>
      </c>
      <c r="E41" s="60">
        <v>-5</v>
      </c>
      <c r="F41" s="60">
        <v>-10</v>
      </c>
      <c r="G41" s="60">
        <v>-10</v>
      </c>
      <c r="H41" s="60">
        <v>0</v>
      </c>
      <c r="I41" s="60">
        <v>5</v>
      </c>
      <c r="J41" s="60">
        <v>5</v>
      </c>
      <c r="K41" s="73" t="e">
        <f t="shared" si="6"/>
        <v>#DIV/0!</v>
      </c>
      <c r="L41" s="73">
        <f t="shared" si="6"/>
        <v>0</v>
      </c>
      <c r="M41" s="90"/>
      <c r="N41" s="75">
        <v>-10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-5</v>
      </c>
      <c r="W41" s="75">
        <v>-5</v>
      </c>
      <c r="X41" s="75">
        <v>-5</v>
      </c>
      <c r="Y41" s="75">
        <v>-5</v>
      </c>
      <c r="Z41" s="75">
        <v>0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33"/>
      <c r="AJ41" s="43">
        <f>D41-AK41</f>
        <v>-15</v>
      </c>
      <c r="AK41" s="43">
        <f>SUM(N41:O41)</f>
        <v>-10</v>
      </c>
      <c r="AL41" s="43">
        <f>SUM(P41:Q41)</f>
        <v>0</v>
      </c>
      <c r="AM41" s="43">
        <f>SUM(R41:S41)</f>
        <v>0</v>
      </c>
      <c r="AN41" s="43">
        <f>SUM(T41:U41)</f>
        <v>0</v>
      </c>
      <c r="AO41" s="43">
        <f>SUM(V41:W41)</f>
        <v>-10</v>
      </c>
      <c r="AP41" s="43">
        <f t="shared" si="54"/>
        <v>-10</v>
      </c>
      <c r="AQ41" s="43">
        <f t="shared" si="14"/>
        <v>0</v>
      </c>
      <c r="AR41" s="43">
        <f t="shared" ref="AR41:AR43" si="63">SUM(AB41:AC41)</f>
        <v>0</v>
      </c>
      <c r="AS41" s="43">
        <f t="shared" ref="AS41:AS43" si="64">SUM(AD41:AE41)</f>
        <v>0</v>
      </c>
      <c r="AT41" s="43">
        <f t="shared" si="62"/>
        <v>0</v>
      </c>
    </row>
    <row r="42" spans="1:46" ht="13.8" x14ac:dyDescent="0.25">
      <c r="B42" s="7" t="s">
        <v>18</v>
      </c>
      <c r="C42" s="60">
        <v>90</v>
      </c>
      <c r="D42" s="60">
        <v>85</v>
      </c>
      <c r="E42" s="60">
        <v>95</v>
      </c>
      <c r="F42" s="60">
        <v>100</v>
      </c>
      <c r="G42" s="60">
        <v>85</v>
      </c>
      <c r="H42" s="60">
        <v>75</v>
      </c>
      <c r="I42" s="60">
        <v>75</v>
      </c>
      <c r="J42" s="60">
        <v>85</v>
      </c>
      <c r="K42" s="73">
        <f t="shared" si="6"/>
        <v>0</v>
      </c>
      <c r="L42" s="73">
        <f t="shared" si="6"/>
        <v>0.13333333333333333</v>
      </c>
      <c r="M42" s="60"/>
      <c r="N42" s="75">
        <v>20</v>
      </c>
      <c r="O42" s="75">
        <v>25</v>
      </c>
      <c r="P42" s="75">
        <v>20</v>
      </c>
      <c r="Q42" s="75">
        <v>35</v>
      </c>
      <c r="R42" s="75">
        <v>25</v>
      </c>
      <c r="S42" s="75">
        <v>20</v>
      </c>
      <c r="T42" s="75">
        <v>20</v>
      </c>
      <c r="U42" s="75">
        <v>40</v>
      </c>
      <c r="V42" s="75">
        <v>35</v>
      </c>
      <c r="W42" s="75">
        <v>5</v>
      </c>
      <c r="X42" s="75">
        <v>30</v>
      </c>
      <c r="Y42" s="75">
        <v>15</v>
      </c>
      <c r="Z42" s="75">
        <v>15</v>
      </c>
      <c r="AA42" s="75">
        <v>25</v>
      </c>
      <c r="AB42" s="75">
        <v>45</v>
      </c>
      <c r="AC42" s="75">
        <v>15</v>
      </c>
      <c r="AD42" s="75">
        <v>10</v>
      </c>
      <c r="AE42" s="75">
        <v>10</v>
      </c>
      <c r="AF42" s="75">
        <v>30</v>
      </c>
      <c r="AG42" s="75">
        <v>30</v>
      </c>
      <c r="AH42" s="75">
        <v>10</v>
      </c>
      <c r="AI42" s="6"/>
      <c r="AJ42" s="43">
        <f>D42-AK42</f>
        <v>40</v>
      </c>
      <c r="AK42" s="43">
        <f>SUM(N42:O42)</f>
        <v>45</v>
      </c>
      <c r="AL42" s="43">
        <f>SUM(P42:Q42)</f>
        <v>55</v>
      </c>
      <c r="AM42" s="43">
        <f>SUM(R42:S42)</f>
        <v>45</v>
      </c>
      <c r="AN42" s="43">
        <f>SUM(T42:U42)</f>
        <v>60</v>
      </c>
      <c r="AO42" s="43">
        <f>SUM(V42:W42)</f>
        <v>40</v>
      </c>
      <c r="AP42" s="43">
        <f t="shared" si="54"/>
        <v>45</v>
      </c>
      <c r="AQ42" s="43">
        <f t="shared" si="14"/>
        <v>40</v>
      </c>
      <c r="AR42" s="43">
        <f t="shared" si="63"/>
        <v>60</v>
      </c>
      <c r="AS42" s="43">
        <f t="shared" si="64"/>
        <v>20</v>
      </c>
      <c r="AT42" s="43">
        <f t="shared" si="62"/>
        <v>60</v>
      </c>
    </row>
    <row r="43" spans="1:46" s="12" customFormat="1" ht="13.8" x14ac:dyDescent="0.25">
      <c r="A43" s="14"/>
      <c r="B43" s="44" t="s">
        <v>19</v>
      </c>
      <c r="C43" s="76">
        <v>60</v>
      </c>
      <c r="D43" s="76">
        <v>90</v>
      </c>
      <c r="E43" s="76">
        <v>100</v>
      </c>
      <c r="F43" s="76">
        <v>90</v>
      </c>
      <c r="G43" s="76">
        <v>95</v>
      </c>
      <c r="H43" s="76">
        <v>130</v>
      </c>
      <c r="I43" s="76">
        <v>100</v>
      </c>
      <c r="J43" s="76">
        <v>80</v>
      </c>
      <c r="K43" s="77">
        <f t="shared" si="6"/>
        <v>-0.23076923076923078</v>
      </c>
      <c r="L43" s="77">
        <f t="shared" si="6"/>
        <v>-0.2</v>
      </c>
      <c r="M43" s="60"/>
      <c r="N43" s="78">
        <v>20</v>
      </c>
      <c r="O43" s="78">
        <v>25</v>
      </c>
      <c r="P43" s="78">
        <v>10</v>
      </c>
      <c r="Q43" s="78">
        <v>5</v>
      </c>
      <c r="R43" s="78">
        <v>40</v>
      </c>
      <c r="S43" s="78">
        <v>50</v>
      </c>
      <c r="T43" s="78">
        <v>35</v>
      </c>
      <c r="U43" s="78">
        <v>30</v>
      </c>
      <c r="V43" s="78">
        <v>20</v>
      </c>
      <c r="W43" s="78">
        <v>5</v>
      </c>
      <c r="X43" s="78">
        <v>10</v>
      </c>
      <c r="Y43" s="78">
        <v>40</v>
      </c>
      <c r="Z43" s="78">
        <v>30</v>
      </c>
      <c r="AA43" s="78">
        <v>10</v>
      </c>
      <c r="AB43" s="78">
        <v>5</v>
      </c>
      <c r="AC43" s="78">
        <v>35</v>
      </c>
      <c r="AD43" s="78">
        <v>50</v>
      </c>
      <c r="AE43" s="78">
        <v>35</v>
      </c>
      <c r="AF43" s="78">
        <v>25</v>
      </c>
      <c r="AG43" s="78">
        <v>25</v>
      </c>
      <c r="AH43" s="78">
        <v>30</v>
      </c>
      <c r="AI43" s="3"/>
      <c r="AJ43" s="45">
        <f>D43-AK43</f>
        <v>45</v>
      </c>
      <c r="AK43" s="45">
        <f>SUM(N43:O43)</f>
        <v>45</v>
      </c>
      <c r="AL43" s="45">
        <f>SUM(P43:Q43)</f>
        <v>15</v>
      </c>
      <c r="AM43" s="45">
        <f>SUM(R43:S43)</f>
        <v>90</v>
      </c>
      <c r="AN43" s="45">
        <f>SUM(T43:U43)</f>
        <v>65</v>
      </c>
      <c r="AO43" s="45">
        <f>SUM(V43:W43)</f>
        <v>25</v>
      </c>
      <c r="AP43" s="45">
        <f t="shared" si="54"/>
        <v>50</v>
      </c>
      <c r="AQ43" s="45">
        <f t="shared" si="14"/>
        <v>40</v>
      </c>
      <c r="AR43" s="45">
        <f t="shared" si="63"/>
        <v>40</v>
      </c>
      <c r="AS43" s="45">
        <f t="shared" si="64"/>
        <v>85</v>
      </c>
      <c r="AT43" s="45">
        <f t="shared" si="62"/>
        <v>50</v>
      </c>
    </row>
    <row r="44" spans="1:46" ht="13.8" x14ac:dyDescent="0.25">
      <c r="B44" s="18" t="s">
        <v>53</v>
      </c>
      <c r="C44" s="72">
        <f>SUM(C45:C49)</f>
        <v>220</v>
      </c>
      <c r="D44" s="72">
        <f>SUM(D45:D49)</f>
        <v>220</v>
      </c>
      <c r="E44" s="72">
        <f t="shared" ref="E44:F44" si="65">SUM(E45:E49)</f>
        <v>225</v>
      </c>
      <c r="F44" s="72">
        <f t="shared" si="65"/>
        <v>230</v>
      </c>
      <c r="G44" s="72">
        <f>SUM(G45:G49)</f>
        <v>235</v>
      </c>
      <c r="H44" s="72">
        <f>SUM(H45:H49)</f>
        <v>240</v>
      </c>
      <c r="I44" s="72">
        <f>SUM(I45:I49)</f>
        <v>240</v>
      </c>
      <c r="J44" s="72">
        <f>SUM(J45:J49)</f>
        <v>245</v>
      </c>
      <c r="K44" s="79">
        <f t="shared" si="6"/>
        <v>0</v>
      </c>
      <c r="L44" s="79">
        <f t="shared" si="6"/>
        <v>2.0833333333333332E-2</v>
      </c>
      <c r="M44" s="82"/>
      <c r="N44" s="72">
        <f t="shared" ref="N44:O44" si="66">SUM(N45:N49)</f>
        <v>45</v>
      </c>
      <c r="O44" s="72">
        <f t="shared" si="66"/>
        <v>65</v>
      </c>
      <c r="P44" s="72">
        <f t="shared" ref="P44:AH44" si="67">SUM(P45:P49)</f>
        <v>50</v>
      </c>
      <c r="Q44" s="72">
        <f t="shared" si="67"/>
        <v>65</v>
      </c>
      <c r="R44" s="72">
        <f t="shared" si="67"/>
        <v>45</v>
      </c>
      <c r="S44" s="42">
        <f t="shared" si="67"/>
        <v>65</v>
      </c>
      <c r="T44" s="42">
        <f t="shared" si="67"/>
        <v>50</v>
      </c>
      <c r="U44" s="42">
        <f t="shared" si="67"/>
        <v>70</v>
      </c>
      <c r="V44" s="42">
        <f t="shared" si="67"/>
        <v>45</v>
      </c>
      <c r="W44" s="42">
        <f t="shared" si="67"/>
        <v>75</v>
      </c>
      <c r="X44" s="42">
        <f t="shared" si="67"/>
        <v>55</v>
      </c>
      <c r="Y44" s="42">
        <f t="shared" si="67"/>
        <v>70</v>
      </c>
      <c r="Z44" s="42">
        <f t="shared" si="67"/>
        <v>45</v>
      </c>
      <c r="AA44" s="42">
        <f t="shared" si="67"/>
        <v>70</v>
      </c>
      <c r="AB44" s="42">
        <f t="shared" si="67"/>
        <v>55</v>
      </c>
      <c r="AC44" s="42">
        <f t="shared" si="67"/>
        <v>70</v>
      </c>
      <c r="AD44" s="42">
        <f t="shared" si="67"/>
        <v>45</v>
      </c>
      <c r="AE44" s="42">
        <f t="shared" si="67"/>
        <v>70</v>
      </c>
      <c r="AF44" s="42">
        <f t="shared" si="67"/>
        <v>55</v>
      </c>
      <c r="AG44" s="42">
        <f t="shared" si="67"/>
        <v>70</v>
      </c>
      <c r="AH44" s="42">
        <f t="shared" si="67"/>
        <v>45</v>
      </c>
      <c r="AI44" s="26"/>
      <c r="AJ44" s="42">
        <f t="shared" ref="AJ44:AM44" si="68">SUM(AJ45:AJ49)</f>
        <v>110</v>
      </c>
      <c r="AK44" s="42">
        <f t="shared" si="68"/>
        <v>110</v>
      </c>
      <c r="AL44" s="42">
        <f t="shared" si="68"/>
        <v>115</v>
      </c>
      <c r="AM44" s="42">
        <f t="shared" si="68"/>
        <v>110</v>
      </c>
      <c r="AN44" s="42">
        <f>SUM(AN45:AN49)</f>
        <v>120</v>
      </c>
      <c r="AO44" s="42">
        <f t="shared" ref="AO44:AR44" si="69">SUM(AO45:AO49)</f>
        <v>120</v>
      </c>
      <c r="AP44" s="42">
        <f t="shared" si="69"/>
        <v>125</v>
      </c>
      <c r="AQ44" s="42">
        <f t="shared" si="69"/>
        <v>115</v>
      </c>
      <c r="AR44" s="42">
        <f t="shared" si="69"/>
        <v>125</v>
      </c>
      <c r="AS44" s="42">
        <f>SUM(AS45:AS49)</f>
        <v>115</v>
      </c>
      <c r="AT44" s="42">
        <f>SUM(AT45:AT49)</f>
        <v>125</v>
      </c>
    </row>
    <row r="45" spans="1:46" s="12" customFormat="1" ht="13.8" x14ac:dyDescent="0.25">
      <c r="A45" s="14"/>
      <c r="B45" s="7" t="s">
        <v>15</v>
      </c>
      <c r="C45" s="60">
        <v>90</v>
      </c>
      <c r="D45" s="60">
        <v>90</v>
      </c>
      <c r="E45" s="60">
        <v>90</v>
      </c>
      <c r="F45" s="60">
        <v>90</v>
      </c>
      <c r="G45" s="60">
        <v>95</v>
      </c>
      <c r="H45" s="60">
        <v>95</v>
      </c>
      <c r="I45" s="60">
        <v>95</v>
      </c>
      <c r="J45" s="60">
        <v>95</v>
      </c>
      <c r="K45" s="73">
        <f t="shared" si="6"/>
        <v>0</v>
      </c>
      <c r="L45" s="73">
        <f t="shared" si="6"/>
        <v>0</v>
      </c>
      <c r="M45" s="75"/>
      <c r="N45" s="75">
        <v>20</v>
      </c>
      <c r="O45" s="75">
        <v>25</v>
      </c>
      <c r="P45" s="75">
        <v>20</v>
      </c>
      <c r="Q45" s="75">
        <v>25</v>
      </c>
      <c r="R45" s="75">
        <v>20</v>
      </c>
      <c r="S45" s="75">
        <v>25</v>
      </c>
      <c r="T45" s="75">
        <v>20</v>
      </c>
      <c r="U45" s="75">
        <v>30</v>
      </c>
      <c r="V45" s="75">
        <v>20</v>
      </c>
      <c r="W45" s="75">
        <v>30</v>
      </c>
      <c r="X45" s="75">
        <v>20</v>
      </c>
      <c r="Y45" s="75">
        <v>30</v>
      </c>
      <c r="Z45" s="75">
        <v>20</v>
      </c>
      <c r="AA45" s="75">
        <v>30</v>
      </c>
      <c r="AB45" s="75">
        <v>20</v>
      </c>
      <c r="AC45" s="75">
        <v>30</v>
      </c>
      <c r="AD45" s="75">
        <v>20</v>
      </c>
      <c r="AE45" s="75">
        <v>30</v>
      </c>
      <c r="AF45" s="75">
        <v>20</v>
      </c>
      <c r="AG45" s="75">
        <v>30</v>
      </c>
      <c r="AH45" s="75">
        <v>20</v>
      </c>
      <c r="AI45" s="33"/>
      <c r="AJ45" s="43">
        <f t="shared" ref="AJ45:AJ51" si="70">D45-AK45</f>
        <v>45</v>
      </c>
      <c r="AK45" s="43">
        <f t="shared" ref="AK45:AK51" si="71">SUM(N45:O45)</f>
        <v>45</v>
      </c>
      <c r="AL45" s="43">
        <f t="shared" ref="AL45:AL51" si="72">SUM(P45:Q45)</f>
        <v>45</v>
      </c>
      <c r="AM45" s="11">
        <f t="shared" ref="AM45:AM51" si="73">SUM(R45:S45)</f>
        <v>45</v>
      </c>
      <c r="AN45" s="43">
        <f t="shared" ref="AN45:AN49" si="74">SUM(T45:U45)</f>
        <v>50</v>
      </c>
      <c r="AO45" s="43">
        <f t="shared" ref="AO45:AO50" si="75">SUM(V45:W45)</f>
        <v>50</v>
      </c>
      <c r="AP45" s="43">
        <f>SUM(X45:Y45)</f>
        <v>50</v>
      </c>
      <c r="AQ45" s="43">
        <f t="shared" si="14"/>
        <v>50</v>
      </c>
      <c r="AR45" s="43">
        <f>SUM(AB45:AC45)</f>
        <v>50</v>
      </c>
      <c r="AS45" s="43">
        <f>SUM(AD45:AE45)</f>
        <v>50</v>
      </c>
      <c r="AT45" s="43">
        <f>SUM(AF45:AG45)</f>
        <v>50</v>
      </c>
    </row>
    <row r="46" spans="1:46" s="12" customFormat="1" ht="13.8" x14ac:dyDescent="0.25">
      <c r="A46" s="14"/>
      <c r="B46" s="7" t="s">
        <v>16</v>
      </c>
      <c r="C46" s="60">
        <v>75</v>
      </c>
      <c r="D46" s="60">
        <v>75</v>
      </c>
      <c r="E46" s="60">
        <v>75</v>
      </c>
      <c r="F46" s="60">
        <v>80</v>
      </c>
      <c r="G46" s="60">
        <v>80</v>
      </c>
      <c r="H46" s="60">
        <v>80</v>
      </c>
      <c r="I46" s="60">
        <v>80</v>
      </c>
      <c r="J46" s="60">
        <v>80</v>
      </c>
      <c r="K46" s="73">
        <f t="shared" si="6"/>
        <v>0</v>
      </c>
      <c r="L46" s="73">
        <f t="shared" si="6"/>
        <v>0</v>
      </c>
      <c r="M46" s="75"/>
      <c r="N46" s="75">
        <v>15</v>
      </c>
      <c r="O46" s="75">
        <v>25</v>
      </c>
      <c r="P46" s="75">
        <v>15</v>
      </c>
      <c r="Q46" s="75">
        <v>25</v>
      </c>
      <c r="R46" s="75">
        <v>15</v>
      </c>
      <c r="S46" s="75">
        <v>25</v>
      </c>
      <c r="T46" s="75">
        <v>15</v>
      </c>
      <c r="U46" s="75">
        <v>25</v>
      </c>
      <c r="V46" s="75">
        <v>15</v>
      </c>
      <c r="W46" s="75">
        <v>25</v>
      </c>
      <c r="X46" s="75">
        <v>15</v>
      </c>
      <c r="Y46" s="75">
        <v>25</v>
      </c>
      <c r="Z46" s="75">
        <v>15</v>
      </c>
      <c r="AA46" s="75">
        <v>25</v>
      </c>
      <c r="AB46" s="75">
        <v>15</v>
      </c>
      <c r="AC46" s="75">
        <v>25</v>
      </c>
      <c r="AD46" s="75">
        <v>15</v>
      </c>
      <c r="AE46" s="75">
        <v>25</v>
      </c>
      <c r="AF46" s="75">
        <v>15</v>
      </c>
      <c r="AG46" s="75">
        <v>25</v>
      </c>
      <c r="AH46" s="75">
        <v>15</v>
      </c>
      <c r="AI46" s="33"/>
      <c r="AJ46" s="43">
        <f t="shared" si="70"/>
        <v>35</v>
      </c>
      <c r="AK46" s="43">
        <f t="shared" si="71"/>
        <v>40</v>
      </c>
      <c r="AL46" s="43">
        <f t="shared" si="72"/>
        <v>40</v>
      </c>
      <c r="AM46" s="43">
        <f t="shared" si="73"/>
        <v>40</v>
      </c>
      <c r="AN46" s="43">
        <f t="shared" si="74"/>
        <v>40</v>
      </c>
      <c r="AO46" s="43">
        <f t="shared" si="75"/>
        <v>40</v>
      </c>
      <c r="AP46" s="43">
        <f t="shared" ref="AP46:AP49" si="76">SUM(X46:Y46)</f>
        <v>40</v>
      </c>
      <c r="AQ46" s="43">
        <f t="shared" si="14"/>
        <v>40</v>
      </c>
      <c r="AR46" s="43">
        <f t="shared" ref="AR46:AR49" si="77">SUM(AB46:AC46)</f>
        <v>40</v>
      </c>
      <c r="AS46" s="43">
        <f t="shared" ref="AS46:AS49" si="78">SUM(AD46:AE46)</f>
        <v>40</v>
      </c>
      <c r="AT46" s="43">
        <f t="shared" ref="AT46:AT49" si="79">SUM(AF46:AG46)</f>
        <v>40</v>
      </c>
    </row>
    <row r="47" spans="1:46" s="12" customFormat="1" ht="13.8" x14ac:dyDescent="0.25">
      <c r="A47" s="14"/>
      <c r="B47" s="7" t="s">
        <v>17</v>
      </c>
      <c r="C47" s="60">
        <v>20</v>
      </c>
      <c r="D47" s="60">
        <v>20</v>
      </c>
      <c r="E47" s="60">
        <v>20</v>
      </c>
      <c r="F47" s="60">
        <v>20</v>
      </c>
      <c r="G47" s="60">
        <v>20</v>
      </c>
      <c r="H47" s="60">
        <v>20</v>
      </c>
      <c r="I47" s="60">
        <v>20</v>
      </c>
      <c r="J47" s="60">
        <v>20</v>
      </c>
      <c r="K47" s="73">
        <f t="shared" si="6"/>
        <v>0</v>
      </c>
      <c r="L47" s="73">
        <f t="shared" si="6"/>
        <v>0</v>
      </c>
      <c r="M47" s="75"/>
      <c r="N47" s="75">
        <v>0</v>
      </c>
      <c r="O47" s="75">
        <v>5</v>
      </c>
      <c r="P47" s="75">
        <v>5</v>
      </c>
      <c r="Q47" s="75">
        <v>5</v>
      </c>
      <c r="R47" s="75">
        <v>0</v>
      </c>
      <c r="S47" s="75">
        <v>5</v>
      </c>
      <c r="T47" s="75">
        <v>5</v>
      </c>
      <c r="U47" s="75">
        <v>5</v>
      </c>
      <c r="V47" s="75">
        <v>0</v>
      </c>
      <c r="W47" s="75">
        <v>5</v>
      </c>
      <c r="X47" s="75">
        <v>5</v>
      </c>
      <c r="Y47" s="75">
        <v>5</v>
      </c>
      <c r="Z47" s="75">
        <v>0</v>
      </c>
      <c r="AA47" s="75">
        <v>5</v>
      </c>
      <c r="AB47" s="75">
        <v>5</v>
      </c>
      <c r="AC47" s="75">
        <v>5</v>
      </c>
      <c r="AD47" s="75">
        <v>0</v>
      </c>
      <c r="AE47" s="75">
        <v>5</v>
      </c>
      <c r="AF47" s="75">
        <v>5</v>
      </c>
      <c r="AG47" s="75">
        <v>5</v>
      </c>
      <c r="AH47" s="75">
        <v>0</v>
      </c>
      <c r="AI47" s="33"/>
      <c r="AJ47" s="43">
        <f t="shared" si="70"/>
        <v>15</v>
      </c>
      <c r="AK47" s="43">
        <f t="shared" si="71"/>
        <v>5</v>
      </c>
      <c r="AL47" s="43">
        <f t="shared" si="72"/>
        <v>10</v>
      </c>
      <c r="AM47" s="43">
        <f t="shared" si="73"/>
        <v>5</v>
      </c>
      <c r="AN47" s="43">
        <f t="shared" si="74"/>
        <v>10</v>
      </c>
      <c r="AO47" s="43">
        <f t="shared" si="75"/>
        <v>5</v>
      </c>
      <c r="AP47" s="43">
        <f t="shared" si="76"/>
        <v>10</v>
      </c>
      <c r="AQ47" s="43">
        <f t="shared" si="14"/>
        <v>5</v>
      </c>
      <c r="AR47" s="43">
        <f>SUM(AB47:AC47)</f>
        <v>10</v>
      </c>
      <c r="AS47" s="43">
        <f>SUM(AD47:AE47)</f>
        <v>5</v>
      </c>
      <c r="AT47" s="43">
        <f t="shared" si="79"/>
        <v>10</v>
      </c>
    </row>
    <row r="48" spans="1:46" ht="13.8" x14ac:dyDescent="0.25">
      <c r="B48" s="7" t="s">
        <v>18</v>
      </c>
      <c r="C48" s="60">
        <v>15</v>
      </c>
      <c r="D48" s="60">
        <v>15</v>
      </c>
      <c r="E48" s="60">
        <v>20</v>
      </c>
      <c r="F48" s="60">
        <v>20</v>
      </c>
      <c r="G48" s="60">
        <v>20</v>
      </c>
      <c r="H48" s="60">
        <v>20</v>
      </c>
      <c r="I48" s="60">
        <v>20</v>
      </c>
      <c r="J48" s="60">
        <v>25</v>
      </c>
      <c r="K48" s="73">
        <f t="shared" si="6"/>
        <v>0</v>
      </c>
      <c r="L48" s="73">
        <f t="shared" si="6"/>
        <v>0.25</v>
      </c>
      <c r="M48" s="60"/>
      <c r="N48" s="75">
        <v>5</v>
      </c>
      <c r="O48" s="75">
        <v>5</v>
      </c>
      <c r="P48" s="75">
        <v>0</v>
      </c>
      <c r="Q48" s="75">
        <v>5</v>
      </c>
      <c r="R48" s="75">
        <v>5</v>
      </c>
      <c r="S48" s="75">
        <v>5</v>
      </c>
      <c r="T48" s="75">
        <v>0</v>
      </c>
      <c r="U48" s="75">
        <v>5</v>
      </c>
      <c r="V48" s="75">
        <v>5</v>
      </c>
      <c r="W48" s="75">
        <v>10</v>
      </c>
      <c r="X48" s="75">
        <v>5</v>
      </c>
      <c r="Y48" s="75">
        <v>5</v>
      </c>
      <c r="Z48" s="75">
        <v>5</v>
      </c>
      <c r="AA48" s="75">
        <v>5</v>
      </c>
      <c r="AB48" s="75">
        <v>5</v>
      </c>
      <c r="AC48" s="75">
        <v>5</v>
      </c>
      <c r="AD48" s="75">
        <v>5</v>
      </c>
      <c r="AE48" s="75">
        <v>5</v>
      </c>
      <c r="AF48" s="75">
        <v>5</v>
      </c>
      <c r="AG48" s="75">
        <v>5</v>
      </c>
      <c r="AH48" s="75">
        <v>5</v>
      </c>
      <c r="AI48" s="6"/>
      <c r="AJ48" s="43">
        <f t="shared" si="70"/>
        <v>5</v>
      </c>
      <c r="AK48" s="43">
        <f t="shared" si="71"/>
        <v>10</v>
      </c>
      <c r="AL48" s="43">
        <f t="shared" si="72"/>
        <v>5</v>
      </c>
      <c r="AM48" s="43">
        <f t="shared" si="73"/>
        <v>10</v>
      </c>
      <c r="AN48" s="43">
        <f t="shared" si="74"/>
        <v>5</v>
      </c>
      <c r="AO48" s="43">
        <f t="shared" si="75"/>
        <v>15</v>
      </c>
      <c r="AP48" s="43">
        <f t="shared" si="76"/>
        <v>10</v>
      </c>
      <c r="AQ48" s="43">
        <f t="shared" si="14"/>
        <v>10</v>
      </c>
      <c r="AR48" s="43">
        <f t="shared" si="77"/>
        <v>10</v>
      </c>
      <c r="AS48" s="43">
        <f t="shared" si="78"/>
        <v>10</v>
      </c>
      <c r="AT48" s="43">
        <f t="shared" si="79"/>
        <v>10</v>
      </c>
    </row>
    <row r="49" spans="1:46" s="12" customFormat="1" ht="13.8" x14ac:dyDescent="0.25">
      <c r="A49" s="14"/>
      <c r="B49" s="44" t="s">
        <v>19</v>
      </c>
      <c r="C49" s="76">
        <v>20</v>
      </c>
      <c r="D49" s="76">
        <v>20</v>
      </c>
      <c r="E49" s="76">
        <v>20</v>
      </c>
      <c r="F49" s="76">
        <v>20</v>
      </c>
      <c r="G49" s="76">
        <v>20</v>
      </c>
      <c r="H49" s="76">
        <v>25</v>
      </c>
      <c r="I49" s="76">
        <v>25</v>
      </c>
      <c r="J49" s="76">
        <v>25</v>
      </c>
      <c r="K49" s="77">
        <f t="shared" si="6"/>
        <v>0</v>
      </c>
      <c r="L49" s="77">
        <f t="shared" si="6"/>
        <v>0</v>
      </c>
      <c r="M49" s="60"/>
      <c r="N49" s="78">
        <v>5</v>
      </c>
      <c r="O49" s="78">
        <v>5</v>
      </c>
      <c r="P49" s="78">
        <v>10</v>
      </c>
      <c r="Q49" s="78">
        <v>5</v>
      </c>
      <c r="R49" s="78">
        <v>5</v>
      </c>
      <c r="S49" s="78">
        <v>5</v>
      </c>
      <c r="T49" s="78">
        <v>10</v>
      </c>
      <c r="U49" s="78">
        <v>5</v>
      </c>
      <c r="V49" s="78">
        <v>5</v>
      </c>
      <c r="W49" s="78">
        <v>5</v>
      </c>
      <c r="X49" s="78">
        <v>10</v>
      </c>
      <c r="Y49" s="78">
        <v>5</v>
      </c>
      <c r="Z49" s="78">
        <v>5</v>
      </c>
      <c r="AA49" s="78">
        <v>5</v>
      </c>
      <c r="AB49" s="78">
        <v>10</v>
      </c>
      <c r="AC49" s="78">
        <v>5</v>
      </c>
      <c r="AD49" s="78">
        <v>5</v>
      </c>
      <c r="AE49" s="78">
        <v>5</v>
      </c>
      <c r="AF49" s="78">
        <v>10</v>
      </c>
      <c r="AG49" s="78">
        <v>5</v>
      </c>
      <c r="AH49" s="78">
        <v>5</v>
      </c>
      <c r="AI49" s="3"/>
      <c r="AJ49" s="45">
        <f t="shared" si="70"/>
        <v>10</v>
      </c>
      <c r="AK49" s="45">
        <f t="shared" si="71"/>
        <v>10</v>
      </c>
      <c r="AL49" s="45">
        <f t="shared" si="72"/>
        <v>15</v>
      </c>
      <c r="AM49" s="45">
        <f t="shared" si="73"/>
        <v>10</v>
      </c>
      <c r="AN49" s="45">
        <f t="shared" si="74"/>
        <v>15</v>
      </c>
      <c r="AO49" s="45">
        <f t="shared" si="75"/>
        <v>10</v>
      </c>
      <c r="AP49" s="45">
        <f t="shared" si="76"/>
        <v>15</v>
      </c>
      <c r="AQ49" s="45">
        <f t="shared" si="14"/>
        <v>10</v>
      </c>
      <c r="AR49" s="45">
        <f t="shared" si="77"/>
        <v>15</v>
      </c>
      <c r="AS49" s="45">
        <f t="shared" si="78"/>
        <v>10</v>
      </c>
      <c r="AT49" s="45">
        <f t="shared" si="79"/>
        <v>15</v>
      </c>
    </row>
    <row r="50" spans="1:46" ht="13.8" x14ac:dyDescent="0.25">
      <c r="B50" s="46" t="s">
        <v>28</v>
      </c>
      <c r="C50" s="80">
        <v>340</v>
      </c>
      <c r="D50" s="80">
        <v>360</v>
      </c>
      <c r="E50" s="80">
        <v>345</v>
      </c>
      <c r="F50" s="80">
        <v>385</v>
      </c>
      <c r="G50" s="80">
        <v>395</v>
      </c>
      <c r="H50" s="80">
        <v>415</v>
      </c>
      <c r="I50" s="80">
        <v>380</v>
      </c>
      <c r="J50" s="80">
        <v>400</v>
      </c>
      <c r="K50" s="81">
        <f t="shared" si="6"/>
        <v>-8.4337349397590355E-2</v>
      </c>
      <c r="L50" s="81">
        <f t="shared" si="6"/>
        <v>5.2631578947368418E-2</v>
      </c>
      <c r="M50" s="82"/>
      <c r="N50" s="80">
        <v>85</v>
      </c>
      <c r="O50" s="80">
        <v>95</v>
      </c>
      <c r="P50" s="80">
        <v>85</v>
      </c>
      <c r="Q50" s="80">
        <v>85</v>
      </c>
      <c r="R50" s="80">
        <v>80</v>
      </c>
      <c r="S50" s="80">
        <v>95</v>
      </c>
      <c r="T50" s="80">
        <v>90</v>
      </c>
      <c r="U50" s="80">
        <v>90</v>
      </c>
      <c r="V50" s="80">
        <v>95</v>
      </c>
      <c r="W50" s="80">
        <v>110</v>
      </c>
      <c r="X50" s="80">
        <v>100</v>
      </c>
      <c r="Y50" s="80">
        <v>95</v>
      </c>
      <c r="Z50" s="80">
        <v>95</v>
      </c>
      <c r="AA50" s="80">
        <v>105</v>
      </c>
      <c r="AB50" s="80">
        <v>105</v>
      </c>
      <c r="AC50" s="80">
        <v>105</v>
      </c>
      <c r="AD50" s="80">
        <v>95</v>
      </c>
      <c r="AE50" s="80">
        <v>110</v>
      </c>
      <c r="AF50" s="80">
        <v>90</v>
      </c>
      <c r="AG50" s="80">
        <v>90</v>
      </c>
      <c r="AH50" s="80">
        <v>90</v>
      </c>
      <c r="AI50" s="80"/>
      <c r="AJ50" s="47">
        <f t="shared" si="70"/>
        <v>180</v>
      </c>
      <c r="AK50" s="47">
        <f t="shared" si="71"/>
        <v>180</v>
      </c>
      <c r="AL50" s="47">
        <f t="shared" si="72"/>
        <v>170</v>
      </c>
      <c r="AM50" s="47">
        <f t="shared" si="73"/>
        <v>175</v>
      </c>
      <c r="AN50" s="47">
        <f>SUM(T50:U50)</f>
        <v>180</v>
      </c>
      <c r="AO50" s="47">
        <f t="shared" si="75"/>
        <v>205</v>
      </c>
      <c r="AP50" s="47">
        <f>SUM(X50:Y50)</f>
        <v>195</v>
      </c>
      <c r="AQ50" s="47">
        <f t="shared" si="14"/>
        <v>200</v>
      </c>
      <c r="AR50" s="47">
        <f>SUM(AB50:AC50)</f>
        <v>210</v>
      </c>
      <c r="AS50" s="47">
        <f>SUM(AD50:AE50)</f>
        <v>205</v>
      </c>
      <c r="AT50" s="47">
        <f>SUM(AF50:AG50)</f>
        <v>180</v>
      </c>
    </row>
    <row r="51" spans="1:46" ht="13.8" x14ac:dyDescent="0.25">
      <c r="B51" s="46" t="s">
        <v>3</v>
      </c>
      <c r="C51" s="47">
        <v>935</v>
      </c>
      <c r="D51" s="47">
        <v>150</v>
      </c>
      <c r="E51" s="47">
        <v>305</v>
      </c>
      <c r="F51" s="47">
        <v>535</v>
      </c>
      <c r="G51" s="47">
        <v>275</v>
      </c>
      <c r="H51" s="47">
        <v>15</v>
      </c>
      <c r="I51" s="47">
        <v>1200</v>
      </c>
      <c r="J51" s="47">
        <v>525</v>
      </c>
      <c r="K51" s="48">
        <f t="shared" si="6"/>
        <v>79</v>
      </c>
      <c r="L51" s="48">
        <f t="shared" si="6"/>
        <v>-0.5625</v>
      </c>
      <c r="M51" s="49"/>
      <c r="N51" s="47">
        <v>-175</v>
      </c>
      <c r="O51" s="47">
        <v>0</v>
      </c>
      <c r="P51" s="47">
        <v>-10</v>
      </c>
      <c r="Q51" s="47">
        <v>115</v>
      </c>
      <c r="R51" s="47">
        <v>285</v>
      </c>
      <c r="S51" s="47">
        <v>-95</v>
      </c>
      <c r="T51" s="47">
        <v>165</v>
      </c>
      <c r="U51" s="47">
        <v>95</v>
      </c>
      <c r="V51" s="47">
        <v>50</v>
      </c>
      <c r="W51" s="47">
        <v>225</v>
      </c>
      <c r="X51" s="47">
        <v>80</v>
      </c>
      <c r="Y51" s="47">
        <v>105</v>
      </c>
      <c r="Z51" s="47">
        <v>-10</v>
      </c>
      <c r="AA51" s="47">
        <v>100</v>
      </c>
      <c r="AB51" s="47">
        <v>60</v>
      </c>
      <c r="AC51" s="47">
        <v>-55</v>
      </c>
      <c r="AD51" s="47">
        <v>65</v>
      </c>
      <c r="AE51" s="47">
        <v>-65</v>
      </c>
      <c r="AF51" s="47">
        <v>765</v>
      </c>
      <c r="AG51" s="47">
        <v>90</v>
      </c>
      <c r="AH51" s="47">
        <v>230</v>
      </c>
      <c r="AI51" s="5"/>
      <c r="AJ51" s="47">
        <f t="shared" si="70"/>
        <v>325</v>
      </c>
      <c r="AK51" s="47">
        <f t="shared" si="71"/>
        <v>-175</v>
      </c>
      <c r="AL51" s="47">
        <f t="shared" si="72"/>
        <v>105</v>
      </c>
      <c r="AM51" s="47">
        <f t="shared" si="73"/>
        <v>190</v>
      </c>
      <c r="AN51" s="47">
        <f>SUM(S51:T51)</f>
        <v>70</v>
      </c>
      <c r="AO51" s="47">
        <f>SUM(U51:V51)</f>
        <v>145</v>
      </c>
      <c r="AP51" s="47">
        <f t="shared" ref="AP51:AP53" si="80">SUM(X51:Y51)</f>
        <v>185</v>
      </c>
      <c r="AQ51" s="47">
        <f t="shared" si="14"/>
        <v>90</v>
      </c>
      <c r="AR51" s="47">
        <f>SUM(AB51:AC51)</f>
        <v>5</v>
      </c>
      <c r="AS51" s="47">
        <f>SUM(AD51:AE51)</f>
        <v>0</v>
      </c>
      <c r="AT51" s="47">
        <f>SUM(AF51:AG51)</f>
        <v>855</v>
      </c>
    </row>
    <row r="52" spans="1:46" ht="9" customHeight="1" x14ac:dyDescent="0.25">
      <c r="B52" s="41"/>
      <c r="C52" s="23"/>
      <c r="D52" s="23"/>
      <c r="E52" s="23"/>
      <c r="F52" s="23"/>
      <c r="G52" s="23"/>
      <c r="H52" s="23"/>
      <c r="I52" s="23"/>
      <c r="J52" s="23"/>
      <c r="K52" s="50"/>
      <c r="L52" s="50"/>
      <c r="M52" s="32"/>
      <c r="N52" s="23"/>
      <c r="O52" s="29"/>
      <c r="P52" s="29"/>
      <c r="Q52" s="29"/>
      <c r="R52" s="29"/>
      <c r="S52" s="29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  <c r="AJ52" s="33"/>
      <c r="AK52" s="51"/>
      <c r="AL52" s="51"/>
      <c r="AM52" s="29"/>
      <c r="AN52" s="29"/>
      <c r="AO52" s="29"/>
      <c r="AP52" s="29"/>
      <c r="AQ52" s="29"/>
      <c r="AR52" s="29"/>
      <c r="AS52" s="29"/>
      <c r="AT52" s="29"/>
    </row>
    <row r="53" spans="1:46" s="12" customFormat="1" ht="9" customHeight="1" x14ac:dyDescent="0.25">
      <c r="A53" s="14"/>
      <c r="B53" s="34" t="s">
        <v>25</v>
      </c>
      <c r="C53" s="36">
        <f>SUM(C6,C13,C20,C26,C32,C38,C44,C50,C51)</f>
        <v>8480</v>
      </c>
      <c r="D53" s="36">
        <f t="shared" ref="D53:H53" si="81">SUM(D6,D13,D20,D26,D32,D38,D44,D50,D51)</f>
        <v>7980</v>
      </c>
      <c r="E53" s="36">
        <f t="shared" si="81"/>
        <v>8225</v>
      </c>
      <c r="F53" s="36">
        <f t="shared" si="81"/>
        <v>8310</v>
      </c>
      <c r="G53" s="36">
        <f t="shared" si="81"/>
        <v>7740</v>
      </c>
      <c r="H53" s="36">
        <f t="shared" si="81"/>
        <v>7335</v>
      </c>
      <c r="I53" s="36">
        <f>SUM(I6,I13,I20,I26,I32,I38,I44,I50,I51)</f>
        <v>8225</v>
      </c>
      <c r="J53" s="36">
        <f>SUM(J6,J13,J20,J26,J32,J38,J44,J50,J51)</f>
        <v>7440</v>
      </c>
      <c r="K53" s="100">
        <f t="shared" si="6"/>
        <v>0.12133605998636673</v>
      </c>
      <c r="L53" s="100">
        <f t="shared" si="6"/>
        <v>-9.544072948328268E-2</v>
      </c>
      <c r="M53" s="30"/>
      <c r="N53" s="36">
        <f t="shared" ref="N53:AK53" si="82">SUM(N6,N13,N20,N26,N32,N38,N44,N50,N51)</f>
        <v>1715</v>
      </c>
      <c r="O53" s="36">
        <f t="shared" si="82"/>
        <v>1915</v>
      </c>
      <c r="P53" s="36">
        <f t="shared" si="82"/>
        <v>1995</v>
      </c>
      <c r="Q53" s="36">
        <f t="shared" si="82"/>
        <v>2065</v>
      </c>
      <c r="R53" s="36">
        <f t="shared" si="82"/>
        <v>2315</v>
      </c>
      <c r="S53" s="36">
        <f t="shared" si="82"/>
        <v>1885</v>
      </c>
      <c r="T53" s="36">
        <f t="shared" si="82"/>
        <v>2075</v>
      </c>
      <c r="U53" s="36">
        <f t="shared" si="82"/>
        <v>2080</v>
      </c>
      <c r="V53" s="36">
        <f t="shared" si="82"/>
        <v>1945</v>
      </c>
      <c r="W53" s="36">
        <f t="shared" si="82"/>
        <v>2225</v>
      </c>
      <c r="X53" s="36">
        <f t="shared" si="82"/>
        <v>1970</v>
      </c>
      <c r="Y53" s="36">
        <f t="shared" si="82"/>
        <v>1940</v>
      </c>
      <c r="Z53" s="36">
        <f t="shared" si="82"/>
        <v>1775</v>
      </c>
      <c r="AA53" s="36">
        <f t="shared" si="82"/>
        <v>2065</v>
      </c>
      <c r="AB53" s="36">
        <f t="shared" si="82"/>
        <v>1925</v>
      </c>
      <c r="AC53" s="36">
        <f t="shared" si="82"/>
        <v>1815</v>
      </c>
      <c r="AD53" s="36">
        <f t="shared" si="82"/>
        <v>1815</v>
      </c>
      <c r="AE53" s="36">
        <f t="shared" si="82"/>
        <v>1765</v>
      </c>
      <c r="AF53" s="36">
        <f t="shared" si="82"/>
        <v>2560</v>
      </c>
      <c r="AG53" s="36">
        <f t="shared" si="82"/>
        <v>1870</v>
      </c>
      <c r="AH53" s="36">
        <f t="shared" si="82"/>
        <v>1935</v>
      </c>
      <c r="AI53" s="32"/>
      <c r="AJ53" s="36">
        <f t="shared" si="82"/>
        <v>4350</v>
      </c>
      <c r="AK53" s="36">
        <f t="shared" si="82"/>
        <v>3630</v>
      </c>
      <c r="AL53" s="36">
        <f>SUM(AL6,AL13,AL20,AL26,AL32,AL38,AL44,AL50,AL51)</f>
        <v>4060</v>
      </c>
      <c r="AM53" s="36">
        <f>SUM(AM6,AM13,AM20,AM26,AM32,AM38,AM44,AM50,AM51)</f>
        <v>4155</v>
      </c>
      <c r="AN53" s="36">
        <f>SUM(AN6,AN13,AN20,AN26,AN32,AN38,AN44,AN50,AN51)</f>
        <v>3965</v>
      </c>
      <c r="AO53" s="36">
        <f>SUM(AO6,AO13,AO20,AO26,AO32,AO38,AO44,AO50,AO51)</f>
        <v>4040</v>
      </c>
      <c r="AP53" s="36">
        <f t="shared" si="80"/>
        <v>3910</v>
      </c>
      <c r="AQ53" s="36">
        <f t="shared" si="14"/>
        <v>3840</v>
      </c>
      <c r="AR53" s="36">
        <f>SUM(AB53:AC53)</f>
        <v>3740</v>
      </c>
      <c r="AS53" s="36">
        <f>SUM(AD53:AE53)</f>
        <v>3580</v>
      </c>
      <c r="AT53" s="36">
        <f>SUM(AF53:AG53)</f>
        <v>4430</v>
      </c>
    </row>
    <row r="54" spans="1:46" s="12" customFormat="1" x14ac:dyDescent="0.3">
      <c r="A54" s="14"/>
      <c r="B54" s="41"/>
      <c r="C54" s="52"/>
      <c r="D54" s="52"/>
      <c r="E54" s="52"/>
      <c r="F54" s="52"/>
      <c r="G54" s="52"/>
      <c r="H54" s="52"/>
      <c r="I54" s="52"/>
      <c r="J54" s="52"/>
      <c r="K54" s="22"/>
      <c r="L54" s="22"/>
      <c r="N54" s="52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J54" s="70"/>
      <c r="AK54" s="68"/>
      <c r="AL54" s="68"/>
    </row>
    <row r="55" spans="1:46" s="12" customFormat="1" ht="9" customHeight="1" x14ac:dyDescent="0.25">
      <c r="A55" s="14"/>
      <c r="B55" s="8"/>
      <c r="C55" s="10"/>
      <c r="D55" s="10"/>
      <c r="E55" s="10"/>
      <c r="F55" s="10"/>
      <c r="G55" s="10"/>
      <c r="H55" s="10"/>
      <c r="I55" s="10"/>
      <c r="J55" s="10"/>
      <c r="K55" s="22"/>
      <c r="L55" s="22"/>
      <c r="N55" s="10"/>
      <c r="O55" s="30"/>
      <c r="P55" s="30"/>
      <c r="Q55" s="30"/>
      <c r="R55" s="30"/>
      <c r="S55" s="30"/>
      <c r="T55" s="30"/>
      <c r="U55" s="30"/>
      <c r="V55" s="30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J55" s="70"/>
      <c r="AK55" s="68"/>
      <c r="AL55" s="68"/>
      <c r="AM55" s="30"/>
      <c r="AN55" s="30"/>
      <c r="AO55" s="30"/>
      <c r="AP55" s="30"/>
      <c r="AQ55" s="30"/>
      <c r="AR55" s="30"/>
      <c r="AS55" s="30"/>
      <c r="AT55" s="30"/>
    </row>
    <row r="56" spans="1:46" s="12" customFormat="1" x14ac:dyDescent="0.3">
      <c r="A56" s="14"/>
      <c r="B56" s="21"/>
      <c r="C56" s="53"/>
      <c r="D56" s="53"/>
      <c r="E56" s="53"/>
      <c r="F56" s="53"/>
      <c r="G56" s="53"/>
      <c r="H56" s="53"/>
      <c r="I56" s="53"/>
      <c r="J56" s="53"/>
      <c r="K56" s="22"/>
      <c r="L56" s="22"/>
      <c r="N56" s="53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J56" s="70"/>
      <c r="AK56" s="68"/>
      <c r="AL56" s="68"/>
    </row>
    <row r="57" spans="1:46" s="12" customFormat="1" x14ac:dyDescent="0.3">
      <c r="A57" s="14"/>
      <c r="B57" s="21"/>
      <c r="C57" s="53"/>
      <c r="D57" s="53"/>
      <c r="E57" s="53"/>
      <c r="F57" s="53"/>
      <c r="G57" s="53"/>
      <c r="H57" s="53"/>
      <c r="I57" s="53"/>
      <c r="J57" s="53"/>
      <c r="K57" s="22"/>
      <c r="L57" s="22"/>
      <c r="N57" s="53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J57" s="70"/>
      <c r="AK57" s="68"/>
      <c r="AL57" s="68"/>
    </row>
    <row r="58" spans="1:46" s="12" customFormat="1" x14ac:dyDescent="0.3">
      <c r="A58" s="14"/>
      <c r="B58" s="21"/>
      <c r="C58" s="53"/>
      <c r="D58" s="53"/>
      <c r="E58" s="53"/>
      <c r="F58" s="53"/>
      <c r="G58" s="53"/>
      <c r="H58" s="53"/>
      <c r="I58" s="53"/>
      <c r="J58" s="53"/>
      <c r="K58" s="22"/>
      <c r="L58" s="22"/>
      <c r="N58" s="53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J58" s="70"/>
      <c r="AK58" s="68"/>
      <c r="AL58" s="68"/>
    </row>
    <row r="59" spans="1:46" s="12" customFormat="1" x14ac:dyDescent="0.3">
      <c r="A59" s="14"/>
      <c r="B59" s="21"/>
      <c r="C59" s="53"/>
      <c r="D59" s="53"/>
      <c r="E59" s="53"/>
      <c r="F59" s="53"/>
      <c r="G59" s="53"/>
      <c r="H59" s="53"/>
      <c r="I59" s="53"/>
      <c r="J59" s="53"/>
      <c r="K59" s="22"/>
      <c r="L59" s="22"/>
      <c r="N59" s="53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J59" s="70"/>
      <c r="AK59" s="68"/>
      <c r="AL59" s="68"/>
    </row>
    <row r="60" spans="1:46" s="12" customFormat="1" x14ac:dyDescent="0.3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54"/>
      <c r="L60" s="54"/>
      <c r="M60" s="14"/>
      <c r="N60" s="83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J60" s="70"/>
      <c r="AK60" s="68"/>
      <c r="AL60" s="68"/>
    </row>
    <row r="61" spans="1:46" s="12" customFormat="1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54"/>
      <c r="L61" s="54"/>
      <c r="M61" s="14"/>
      <c r="N61" s="83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J61" s="70"/>
      <c r="AK61" s="68"/>
      <c r="AL61" s="68"/>
    </row>
    <row r="62" spans="1:46" s="12" customFormat="1" x14ac:dyDescent="0.3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54"/>
      <c r="L62" s="54"/>
      <c r="M62" s="14"/>
      <c r="N62" s="83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J62" s="70"/>
      <c r="AK62" s="68"/>
      <c r="AL62" s="68"/>
    </row>
    <row r="63" spans="1:46" s="12" customFormat="1" ht="9" customHeigh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54"/>
      <c r="L63" s="54"/>
      <c r="M63" s="14"/>
      <c r="N63" s="83"/>
      <c r="O63" s="30"/>
      <c r="P63" s="30"/>
      <c r="Q63" s="30"/>
      <c r="R63" s="30"/>
      <c r="S63" s="30"/>
      <c r="T63" s="30"/>
      <c r="U63" s="30"/>
      <c r="V63" s="30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J63" s="70"/>
      <c r="AK63" s="68"/>
      <c r="AL63" s="68"/>
      <c r="AM63" s="30"/>
      <c r="AN63" s="30"/>
      <c r="AO63" s="30"/>
      <c r="AP63" s="30"/>
      <c r="AQ63" s="30"/>
      <c r="AR63" s="30"/>
      <c r="AS63" s="30"/>
      <c r="AT63" s="30"/>
    </row>
    <row r="64" spans="1:46" s="12" customFormat="1" x14ac:dyDescent="0.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54"/>
      <c r="L64" s="54"/>
      <c r="M64" s="14"/>
      <c r="N64" s="83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J64" s="70"/>
      <c r="AK64" s="68"/>
      <c r="AL64" s="68"/>
    </row>
    <row r="65" spans="1:38" s="12" customFormat="1" x14ac:dyDescent="0.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54"/>
      <c r="L65" s="54"/>
      <c r="M65" s="14"/>
      <c r="N65" s="83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J65" s="70"/>
      <c r="AK65" s="68"/>
      <c r="AL65" s="68"/>
    </row>
    <row r="66" spans="1:38" s="12" customFormat="1" x14ac:dyDescent="0.3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54"/>
      <c r="L66" s="54"/>
      <c r="M66" s="14"/>
      <c r="N66" s="83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J66" s="70"/>
      <c r="AK66" s="68"/>
      <c r="AL66" s="68"/>
    </row>
    <row r="67" spans="1:38" s="12" customFormat="1" x14ac:dyDescent="0.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54"/>
      <c r="L67" s="54"/>
      <c r="M67" s="14"/>
      <c r="N67" s="83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J67" s="70"/>
      <c r="AK67" s="68"/>
      <c r="AL67" s="68"/>
    </row>
    <row r="68" spans="1:38" s="12" customFormat="1" x14ac:dyDescent="0.3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54"/>
      <c r="L68" s="54"/>
      <c r="M68" s="14"/>
      <c r="N68" s="83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J68" s="70"/>
      <c r="AK68" s="68"/>
      <c r="AL68" s="68"/>
    </row>
    <row r="69" spans="1:38" s="12" customFormat="1" x14ac:dyDescent="0.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54"/>
      <c r="L69" s="54"/>
      <c r="M69" s="14"/>
      <c r="N69" s="83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J69" s="70"/>
      <c r="AK69" s="68"/>
      <c r="AL69" s="68"/>
    </row>
    <row r="70" spans="1:38" s="12" customFormat="1" x14ac:dyDescent="0.3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54"/>
      <c r="L70" s="54"/>
      <c r="M70" s="14"/>
      <c r="N70" s="83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J70" s="70"/>
      <c r="AK70" s="68"/>
      <c r="AL70" s="68"/>
    </row>
  </sheetData>
  <phoneticPr fontId="22" type="noConversion"/>
  <pageMargins left="0.7" right="0.7" top="0.75" bottom="0.75" header="0.3" footer="0.3"/>
  <pageSetup paperSize="9" scale="31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A68"/>
  <sheetViews>
    <sheetView showGridLines="0"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46" sqref="B46"/>
    </sheetView>
  </sheetViews>
  <sheetFormatPr defaultColWidth="9.109375" defaultRowHeight="14.4" x14ac:dyDescent="0.3"/>
  <cols>
    <col min="1" max="1" width="9.109375" style="142"/>
    <col min="2" max="2" width="25.88671875" style="149" customWidth="1"/>
    <col min="3" max="3" width="11.109375" style="149" customWidth="1"/>
    <col min="4" max="11" width="8.6640625" style="149" customWidth="1"/>
    <col min="12" max="12" width="10.5546875" style="149" customWidth="1"/>
    <col min="13" max="13" width="3.88671875" style="149" customWidth="1"/>
    <col min="14" max="14" width="10" style="149" customWidth="1"/>
    <col min="15" max="22" width="9.109375" style="142" customWidth="1"/>
    <col min="23" max="27" width="10.109375" style="197" customWidth="1"/>
    <col min="28" max="36" width="8.6640625" style="197" customWidth="1"/>
    <col min="37" max="38" width="11.33203125" style="149" customWidth="1"/>
    <col min="39" max="39" width="4.6640625" style="142" customWidth="1"/>
    <col min="40" max="51" width="9.109375" style="142" customWidth="1"/>
    <col min="52" max="52" width="11" style="149" customWidth="1"/>
    <col min="53" max="16384" width="9.109375" style="155"/>
  </cols>
  <sheetData>
    <row r="1" spans="1:53" x14ac:dyDescent="0.3">
      <c r="B1" s="143" t="s">
        <v>85</v>
      </c>
      <c r="C1" s="144"/>
      <c r="D1" s="144"/>
      <c r="E1" s="145"/>
      <c r="F1" s="144"/>
      <c r="G1" s="144"/>
      <c r="H1" s="144"/>
      <c r="I1" s="144"/>
      <c r="J1" s="144"/>
      <c r="K1" s="144"/>
      <c r="L1" s="144"/>
      <c r="M1" s="144"/>
      <c r="N1" s="144"/>
      <c r="O1" s="147"/>
      <c r="P1" s="147"/>
      <c r="Q1" s="147"/>
      <c r="R1" s="147"/>
      <c r="S1" s="147"/>
      <c r="T1" s="147"/>
      <c r="U1" s="147"/>
      <c r="V1" s="147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4"/>
      <c r="AL1" s="144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4"/>
    </row>
    <row r="2" spans="1:53" ht="21" x14ac:dyDescent="0.25">
      <c r="B2" s="150" t="s">
        <v>32</v>
      </c>
      <c r="C2" s="151"/>
      <c r="D2" s="152">
        <v>2013</v>
      </c>
      <c r="E2" s="152">
        <v>2014</v>
      </c>
      <c r="F2" s="152">
        <v>2015</v>
      </c>
      <c r="G2" s="152">
        <v>2016</v>
      </c>
      <c r="H2" s="152">
        <v>2017</v>
      </c>
      <c r="I2" s="152">
        <v>2018</v>
      </c>
      <c r="J2" s="152">
        <v>2019</v>
      </c>
      <c r="K2" s="152" t="s">
        <v>76</v>
      </c>
      <c r="L2" s="240" t="s">
        <v>86</v>
      </c>
      <c r="M2" s="240"/>
      <c r="N2" s="152" t="s">
        <v>20</v>
      </c>
      <c r="O2" s="152" t="s">
        <v>31</v>
      </c>
      <c r="P2" s="152" t="s">
        <v>42</v>
      </c>
      <c r="Q2" s="152" t="s">
        <v>43</v>
      </c>
      <c r="R2" s="152" t="s">
        <v>45</v>
      </c>
      <c r="S2" s="152" t="s">
        <v>46</v>
      </c>
      <c r="T2" s="152" t="s">
        <v>48</v>
      </c>
      <c r="U2" s="152" t="s">
        <v>49</v>
      </c>
      <c r="V2" s="152" t="s">
        <v>50</v>
      </c>
      <c r="W2" s="152" t="s">
        <v>51</v>
      </c>
      <c r="X2" s="152" t="s">
        <v>55</v>
      </c>
      <c r="Y2" s="152" t="s">
        <v>56</v>
      </c>
      <c r="Z2" s="152" t="s">
        <v>57</v>
      </c>
      <c r="AA2" s="152" t="s">
        <v>58</v>
      </c>
      <c r="AB2" s="152" t="s">
        <v>61</v>
      </c>
      <c r="AC2" s="152" t="s">
        <v>62</v>
      </c>
      <c r="AD2" s="152" t="s">
        <v>64</v>
      </c>
      <c r="AE2" s="152" t="s">
        <v>66</v>
      </c>
      <c r="AF2" s="152" t="s">
        <v>69</v>
      </c>
      <c r="AG2" s="152" t="s">
        <v>70</v>
      </c>
      <c r="AH2" s="152" t="s">
        <v>75</v>
      </c>
      <c r="AI2" s="152" t="s">
        <v>80</v>
      </c>
      <c r="AJ2" s="152" t="s">
        <v>89</v>
      </c>
      <c r="AK2" s="240" t="s">
        <v>90</v>
      </c>
      <c r="AL2" s="240" t="s">
        <v>91</v>
      </c>
      <c r="AM2" s="155"/>
      <c r="AN2" s="152" t="s">
        <v>36</v>
      </c>
      <c r="AO2" s="152" t="s">
        <v>37</v>
      </c>
      <c r="AP2" s="152" t="s">
        <v>44</v>
      </c>
      <c r="AQ2" s="152" t="s">
        <v>47</v>
      </c>
      <c r="AR2" s="152" t="s">
        <v>52</v>
      </c>
      <c r="AS2" s="152" t="s">
        <v>54</v>
      </c>
      <c r="AT2" s="152" t="s">
        <v>59</v>
      </c>
      <c r="AU2" s="152" t="s">
        <v>60</v>
      </c>
      <c r="AV2" s="152" t="s">
        <v>63</v>
      </c>
      <c r="AW2" s="152" t="s">
        <v>68</v>
      </c>
      <c r="AX2" s="152" t="s">
        <v>71</v>
      </c>
      <c r="AY2" s="152" t="s">
        <v>82</v>
      </c>
      <c r="AZ2" s="241" t="s">
        <v>83</v>
      </c>
      <c r="BA2" s="152"/>
    </row>
    <row r="3" spans="1:53" ht="13.8" x14ac:dyDescent="0.25">
      <c r="B3" s="154" t="s">
        <v>30</v>
      </c>
      <c r="C3" s="157"/>
      <c r="D3" s="157"/>
      <c r="E3" s="157"/>
      <c r="F3" s="157"/>
      <c r="G3" s="157"/>
      <c r="H3" s="157"/>
      <c r="I3" s="157"/>
      <c r="J3" s="157"/>
      <c r="K3" s="157"/>
      <c r="L3" s="155"/>
      <c r="M3" s="155"/>
      <c r="N3" s="155"/>
      <c r="O3" s="151"/>
      <c r="P3" s="151"/>
      <c r="Q3" s="151"/>
      <c r="R3" s="151"/>
      <c r="S3" s="151"/>
      <c r="T3" s="151"/>
      <c r="U3" s="151"/>
      <c r="V3" s="151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5"/>
      <c r="AL3" s="155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5"/>
    </row>
    <row r="4" spans="1:53" ht="13.8" x14ac:dyDescent="0.25">
      <c r="A4" s="159"/>
      <c r="B4" s="154" t="s">
        <v>23</v>
      </c>
      <c r="C4" s="160"/>
      <c r="D4" s="160">
        <v>6070</v>
      </c>
      <c r="E4" s="160">
        <v>4855</v>
      </c>
      <c r="F4" s="160">
        <v>6160</v>
      </c>
      <c r="G4" s="160">
        <v>6035</v>
      </c>
      <c r="H4" s="160">
        <v>6125</v>
      </c>
      <c r="I4" s="160">
        <v>6120</v>
      </c>
      <c r="J4" s="160">
        <v>6094.3589204313412</v>
      </c>
      <c r="K4" s="160">
        <v>5287.1791263735731</v>
      </c>
      <c r="L4" s="161">
        <v>-0.13244703907275585</v>
      </c>
      <c r="M4" s="161"/>
      <c r="N4" s="160">
        <v>1315</v>
      </c>
      <c r="O4" s="160">
        <v>1415</v>
      </c>
      <c r="P4" s="160">
        <v>1360</v>
      </c>
      <c r="Q4" s="160">
        <v>1545</v>
      </c>
      <c r="R4" s="160">
        <v>1655</v>
      </c>
      <c r="S4" s="160">
        <v>1615</v>
      </c>
      <c r="T4" s="160">
        <v>1270</v>
      </c>
      <c r="U4" s="160">
        <v>1650</v>
      </c>
      <c r="V4" s="160">
        <v>1620</v>
      </c>
      <c r="W4" s="160">
        <v>1490</v>
      </c>
      <c r="X4" s="160">
        <v>1425</v>
      </c>
      <c r="Y4" s="160">
        <v>1555</v>
      </c>
      <c r="Z4" s="160">
        <v>1565</v>
      </c>
      <c r="AA4" s="160">
        <v>1580</v>
      </c>
      <c r="AB4" s="160">
        <v>1300</v>
      </c>
      <c r="AC4" s="160">
        <v>1605</v>
      </c>
      <c r="AD4" s="160">
        <v>1665</v>
      </c>
      <c r="AE4" s="160">
        <v>1565</v>
      </c>
      <c r="AF4" s="160">
        <v>1319.6205365156379</v>
      </c>
      <c r="AG4" s="160">
        <v>1665.028070181314</v>
      </c>
      <c r="AH4" s="160">
        <v>1530.3862140539775</v>
      </c>
      <c r="AI4" s="160">
        <v>1579.3240996804104</v>
      </c>
      <c r="AJ4" s="160">
        <v>1283.0541607197563</v>
      </c>
      <c r="AK4" s="161">
        <v>-2.7709765636440075E-2</v>
      </c>
      <c r="AL4" s="161">
        <v>-0.18759286901314737</v>
      </c>
      <c r="AM4" s="151"/>
      <c r="AN4" s="160">
        <v>2125</v>
      </c>
      <c r="AO4" s="160">
        <v>2730</v>
      </c>
      <c r="AP4" s="160">
        <v>2905</v>
      </c>
      <c r="AQ4" s="160">
        <v>3270</v>
      </c>
      <c r="AR4" s="160">
        <v>2920</v>
      </c>
      <c r="AS4" s="160">
        <v>3110</v>
      </c>
      <c r="AT4" s="160">
        <v>2980</v>
      </c>
      <c r="AU4" s="160">
        <v>3145</v>
      </c>
      <c r="AV4" s="160">
        <v>2905</v>
      </c>
      <c r="AW4" s="160">
        <v>3230</v>
      </c>
      <c r="AX4" s="160">
        <v>2984.6486066969519</v>
      </c>
      <c r="AY4" s="160">
        <v>3109.7103137343879</v>
      </c>
      <c r="AZ4" s="161">
        <v>4.190165192539673E-2</v>
      </c>
    </row>
    <row r="5" spans="1:53" ht="13.8" x14ac:dyDescent="0.25">
      <c r="B5" s="163"/>
      <c r="C5" s="163" t="s">
        <v>0</v>
      </c>
      <c r="D5" s="164">
        <v>4355</v>
      </c>
      <c r="E5" s="164">
        <v>3115</v>
      </c>
      <c r="F5" s="164">
        <v>4480</v>
      </c>
      <c r="G5" s="164">
        <v>4255</v>
      </c>
      <c r="H5" s="164">
        <v>4380</v>
      </c>
      <c r="I5" s="164">
        <v>4470</v>
      </c>
      <c r="J5" s="164">
        <v>4402.1100105325604</v>
      </c>
      <c r="K5" s="164">
        <v>3649.1992973715755</v>
      </c>
      <c r="L5" s="166">
        <v>-0.17103405216124959</v>
      </c>
      <c r="M5" s="166"/>
      <c r="N5" s="165">
        <v>870</v>
      </c>
      <c r="O5" s="165">
        <v>980</v>
      </c>
      <c r="P5" s="165">
        <v>940</v>
      </c>
      <c r="Q5" s="165">
        <v>1130</v>
      </c>
      <c r="R5" s="165">
        <v>1215</v>
      </c>
      <c r="S5" s="165">
        <v>1195</v>
      </c>
      <c r="T5" s="165">
        <v>810</v>
      </c>
      <c r="U5" s="165">
        <v>1200</v>
      </c>
      <c r="V5" s="165">
        <v>1180</v>
      </c>
      <c r="W5" s="165">
        <v>1065</v>
      </c>
      <c r="X5" s="165">
        <v>1030</v>
      </c>
      <c r="Y5" s="165">
        <v>1095</v>
      </c>
      <c r="Z5" s="165">
        <v>1140</v>
      </c>
      <c r="AA5" s="165">
        <v>1110</v>
      </c>
      <c r="AB5" s="165">
        <v>915</v>
      </c>
      <c r="AC5" s="165">
        <v>1160</v>
      </c>
      <c r="AD5" s="165">
        <v>1230</v>
      </c>
      <c r="AE5" s="165">
        <v>1170</v>
      </c>
      <c r="AF5" s="165">
        <v>873.58090000000004</v>
      </c>
      <c r="AG5" s="165">
        <v>1217.8928925173229</v>
      </c>
      <c r="AH5" s="165">
        <v>1121.5681650346457</v>
      </c>
      <c r="AI5" s="165">
        <v>1189.0680529805909</v>
      </c>
      <c r="AJ5" s="165">
        <v>878.68283999999994</v>
      </c>
      <c r="AK5" s="166">
        <v>5.840260472727711E-3</v>
      </c>
      <c r="AL5" s="166">
        <v>-0.26103233721784075</v>
      </c>
      <c r="AM5" s="164"/>
      <c r="AN5" s="165">
        <v>1265</v>
      </c>
      <c r="AO5" s="165">
        <v>1850</v>
      </c>
      <c r="AP5" s="165">
        <v>2070</v>
      </c>
      <c r="AQ5" s="165">
        <v>2410</v>
      </c>
      <c r="AR5" s="165">
        <v>2010</v>
      </c>
      <c r="AS5" s="165">
        <v>2245</v>
      </c>
      <c r="AT5" s="165">
        <v>2125</v>
      </c>
      <c r="AU5" s="165">
        <v>2250</v>
      </c>
      <c r="AV5" s="165">
        <v>2075</v>
      </c>
      <c r="AW5" s="165">
        <v>2400</v>
      </c>
      <c r="AX5" s="165">
        <v>2091.4737925173231</v>
      </c>
      <c r="AY5" s="165">
        <v>2310.6362180152364</v>
      </c>
      <c r="AZ5" s="166">
        <v>0.10478851147072074</v>
      </c>
    </row>
    <row r="6" spans="1:53" ht="13.8" x14ac:dyDescent="0.25">
      <c r="B6" s="163"/>
      <c r="C6" s="163" t="s">
        <v>8</v>
      </c>
      <c r="D6" s="164">
        <v>405</v>
      </c>
      <c r="E6" s="164">
        <v>405</v>
      </c>
      <c r="F6" s="164">
        <v>405</v>
      </c>
      <c r="G6" s="164">
        <v>490</v>
      </c>
      <c r="H6" s="164">
        <v>480</v>
      </c>
      <c r="I6" s="164">
        <v>465</v>
      </c>
      <c r="J6" s="164">
        <v>455.12139999999999</v>
      </c>
      <c r="K6" s="164">
        <v>437.54975155417117</v>
      </c>
      <c r="L6" s="166">
        <v>-3.8608706261293861E-2</v>
      </c>
      <c r="M6" s="166"/>
      <c r="N6" s="165">
        <v>95</v>
      </c>
      <c r="O6" s="165">
        <v>95</v>
      </c>
      <c r="P6" s="165">
        <v>95</v>
      </c>
      <c r="Q6" s="165">
        <v>80</v>
      </c>
      <c r="R6" s="165">
        <v>115</v>
      </c>
      <c r="S6" s="165">
        <v>110</v>
      </c>
      <c r="T6" s="165">
        <v>130</v>
      </c>
      <c r="U6" s="165">
        <v>120</v>
      </c>
      <c r="V6" s="165">
        <v>120</v>
      </c>
      <c r="W6" s="165">
        <v>120</v>
      </c>
      <c r="X6" s="165">
        <v>115</v>
      </c>
      <c r="Y6" s="165">
        <v>125</v>
      </c>
      <c r="Z6" s="165">
        <v>100</v>
      </c>
      <c r="AA6" s="165">
        <v>140</v>
      </c>
      <c r="AB6" s="165">
        <v>115</v>
      </c>
      <c r="AC6" s="165">
        <v>115</v>
      </c>
      <c r="AD6" s="165">
        <v>120</v>
      </c>
      <c r="AE6" s="165">
        <v>120</v>
      </c>
      <c r="AF6" s="165">
        <v>112.5951</v>
      </c>
      <c r="AG6" s="165">
        <v>120.17643999999999</v>
      </c>
      <c r="AH6" s="165">
        <v>116.44999999999999</v>
      </c>
      <c r="AI6" s="165">
        <v>105.89986</v>
      </c>
      <c r="AJ6" s="165">
        <v>118.19716</v>
      </c>
      <c r="AK6" s="166">
        <v>4.9754030148736438E-2</v>
      </c>
      <c r="AL6" s="166">
        <v>0.11612196654462048</v>
      </c>
      <c r="AM6" s="160"/>
      <c r="AN6" s="165">
        <v>215</v>
      </c>
      <c r="AO6" s="165">
        <v>190</v>
      </c>
      <c r="AP6" s="165">
        <v>175</v>
      </c>
      <c r="AQ6" s="165">
        <v>225</v>
      </c>
      <c r="AR6" s="165">
        <v>250</v>
      </c>
      <c r="AS6" s="165">
        <v>240</v>
      </c>
      <c r="AT6" s="165">
        <v>240</v>
      </c>
      <c r="AU6" s="165">
        <v>240</v>
      </c>
      <c r="AV6" s="165">
        <v>230</v>
      </c>
      <c r="AW6" s="165">
        <v>240</v>
      </c>
      <c r="AX6" s="165">
        <v>232.77153999999999</v>
      </c>
      <c r="AY6" s="165">
        <v>222.34985999999998</v>
      </c>
      <c r="AZ6" s="166">
        <v>-4.4772140099257882E-2</v>
      </c>
    </row>
    <row r="7" spans="1:53" ht="13.8" x14ac:dyDescent="0.25">
      <c r="B7" s="163"/>
      <c r="C7" s="163" t="s">
        <v>15</v>
      </c>
      <c r="D7" s="164">
        <v>355</v>
      </c>
      <c r="E7" s="164">
        <v>400</v>
      </c>
      <c r="F7" s="164">
        <v>385</v>
      </c>
      <c r="G7" s="164">
        <v>395</v>
      </c>
      <c r="H7" s="164">
        <v>365</v>
      </c>
      <c r="I7" s="164">
        <v>350</v>
      </c>
      <c r="J7" s="164">
        <v>356.3391414125814</v>
      </c>
      <c r="K7" s="164">
        <v>351.56695842420879</v>
      </c>
      <c r="L7" s="166">
        <v>-1.3392250341781041E-2</v>
      </c>
      <c r="M7" s="166"/>
      <c r="N7" s="165">
        <v>105</v>
      </c>
      <c r="O7" s="165">
        <v>115</v>
      </c>
      <c r="P7" s="165">
        <v>100</v>
      </c>
      <c r="Q7" s="165">
        <v>100</v>
      </c>
      <c r="R7" s="165">
        <v>90</v>
      </c>
      <c r="S7" s="165">
        <v>100</v>
      </c>
      <c r="T7" s="165">
        <v>100</v>
      </c>
      <c r="U7" s="165">
        <v>105</v>
      </c>
      <c r="V7" s="165">
        <v>100</v>
      </c>
      <c r="W7" s="165">
        <v>85</v>
      </c>
      <c r="X7" s="165">
        <v>95</v>
      </c>
      <c r="Y7" s="165">
        <v>85</v>
      </c>
      <c r="Z7" s="165">
        <v>95</v>
      </c>
      <c r="AA7" s="165">
        <v>95</v>
      </c>
      <c r="AB7" s="165">
        <v>90</v>
      </c>
      <c r="AC7" s="165">
        <v>85</v>
      </c>
      <c r="AD7" s="165">
        <v>90</v>
      </c>
      <c r="AE7" s="165">
        <v>90</v>
      </c>
      <c r="AF7" s="165">
        <v>85.149501412581387</v>
      </c>
      <c r="AG7" s="165">
        <v>98.594069999999988</v>
      </c>
      <c r="AH7" s="165">
        <v>78.519019999999998</v>
      </c>
      <c r="AI7" s="165">
        <v>94.076549999999997</v>
      </c>
      <c r="AJ7" s="165">
        <v>92.96</v>
      </c>
      <c r="AK7" s="166">
        <v>9.1726885746210088E-2</v>
      </c>
      <c r="AL7" s="166">
        <v>-1.186852621615061E-2</v>
      </c>
      <c r="AM7" s="164"/>
      <c r="AN7" s="165">
        <v>180</v>
      </c>
      <c r="AO7" s="165">
        <v>220</v>
      </c>
      <c r="AP7" s="165">
        <v>200</v>
      </c>
      <c r="AQ7" s="165">
        <v>190</v>
      </c>
      <c r="AR7" s="165">
        <v>205</v>
      </c>
      <c r="AS7" s="165">
        <v>185</v>
      </c>
      <c r="AT7" s="165">
        <v>180</v>
      </c>
      <c r="AU7" s="165">
        <v>190</v>
      </c>
      <c r="AV7" s="165">
        <v>175</v>
      </c>
      <c r="AW7" s="165">
        <v>180</v>
      </c>
      <c r="AX7" s="165">
        <v>183.74357141258139</v>
      </c>
      <c r="AY7" s="165">
        <v>172.59557000000001</v>
      </c>
      <c r="AZ7" s="166">
        <v>-6.0671518066607297E-2</v>
      </c>
    </row>
    <row r="8" spans="1:53" ht="13.8" x14ac:dyDescent="0.25">
      <c r="B8" s="163"/>
      <c r="C8" s="163" t="s">
        <v>1</v>
      </c>
      <c r="D8" s="164">
        <v>740</v>
      </c>
      <c r="E8" s="164">
        <v>740</v>
      </c>
      <c r="F8" s="164">
        <v>710</v>
      </c>
      <c r="G8" s="164">
        <v>715</v>
      </c>
      <c r="H8" s="164">
        <v>720</v>
      </c>
      <c r="I8" s="164">
        <v>665</v>
      </c>
      <c r="J8" s="164">
        <v>716.37891437287317</v>
      </c>
      <c r="K8" s="164">
        <v>682.66694974324423</v>
      </c>
      <c r="L8" s="166">
        <v>-4.7058845470264579E-2</v>
      </c>
      <c r="M8" s="166"/>
      <c r="N8" s="165">
        <v>200</v>
      </c>
      <c r="O8" s="165">
        <v>175</v>
      </c>
      <c r="P8" s="165">
        <v>180</v>
      </c>
      <c r="Q8" s="165">
        <v>190</v>
      </c>
      <c r="R8" s="165">
        <v>190</v>
      </c>
      <c r="S8" s="165">
        <v>160</v>
      </c>
      <c r="T8" s="165">
        <v>190</v>
      </c>
      <c r="U8" s="165">
        <v>180</v>
      </c>
      <c r="V8" s="165">
        <v>175</v>
      </c>
      <c r="W8" s="165">
        <v>170</v>
      </c>
      <c r="X8" s="165">
        <v>140</v>
      </c>
      <c r="Y8" s="165">
        <v>205</v>
      </c>
      <c r="Z8" s="165">
        <v>185</v>
      </c>
      <c r="AA8" s="165">
        <v>190</v>
      </c>
      <c r="AB8" s="165">
        <v>140</v>
      </c>
      <c r="AC8" s="165">
        <v>200</v>
      </c>
      <c r="AD8" s="165">
        <v>180</v>
      </c>
      <c r="AE8" s="165">
        <v>145</v>
      </c>
      <c r="AF8" s="165">
        <v>204</v>
      </c>
      <c r="AG8" s="165">
        <v>188.79226177563464</v>
      </c>
      <c r="AH8" s="165">
        <v>174.19652661717544</v>
      </c>
      <c r="AI8" s="165">
        <v>149.39012598006315</v>
      </c>
      <c r="AJ8" s="165">
        <v>150</v>
      </c>
      <c r="AK8" s="166">
        <v>-0.26470588235294118</v>
      </c>
      <c r="AL8" s="166">
        <v>4.0824252335006682E-3</v>
      </c>
      <c r="AM8" s="164"/>
      <c r="AN8" s="165">
        <v>365</v>
      </c>
      <c r="AO8" s="165">
        <v>375</v>
      </c>
      <c r="AP8" s="165">
        <v>370</v>
      </c>
      <c r="AQ8" s="165">
        <v>350</v>
      </c>
      <c r="AR8" s="165">
        <v>370</v>
      </c>
      <c r="AS8" s="165">
        <v>345</v>
      </c>
      <c r="AT8" s="165">
        <v>345</v>
      </c>
      <c r="AU8" s="165">
        <v>375</v>
      </c>
      <c r="AV8" s="165">
        <v>340</v>
      </c>
      <c r="AW8" s="165">
        <v>325</v>
      </c>
      <c r="AX8" s="165">
        <v>392.79226177563464</v>
      </c>
      <c r="AY8" s="165">
        <v>323.58665259723858</v>
      </c>
      <c r="AZ8" s="166">
        <v>-0.17618883036429758</v>
      </c>
    </row>
    <row r="9" spans="1:53" ht="13.8" x14ac:dyDescent="0.25">
      <c r="B9" s="168"/>
      <c r="C9" s="169" t="s">
        <v>2</v>
      </c>
      <c r="D9" s="169">
        <v>215</v>
      </c>
      <c r="E9" s="169">
        <v>195</v>
      </c>
      <c r="F9" s="169">
        <v>180</v>
      </c>
      <c r="G9" s="169">
        <v>180</v>
      </c>
      <c r="H9" s="169">
        <v>180</v>
      </c>
      <c r="I9" s="169">
        <v>170</v>
      </c>
      <c r="J9" s="169">
        <v>164.40945411332569</v>
      </c>
      <c r="K9" s="169">
        <v>166.19616928037325</v>
      </c>
      <c r="L9" s="170">
        <v>1.0867472169915465E-2</v>
      </c>
      <c r="M9" s="166"/>
      <c r="N9" s="169">
        <v>45</v>
      </c>
      <c r="O9" s="169">
        <v>50</v>
      </c>
      <c r="P9" s="169">
        <v>45</v>
      </c>
      <c r="Q9" s="169">
        <v>45</v>
      </c>
      <c r="R9" s="169">
        <v>45</v>
      </c>
      <c r="S9" s="169">
        <v>50</v>
      </c>
      <c r="T9" s="169">
        <v>40</v>
      </c>
      <c r="U9" s="169">
        <v>45</v>
      </c>
      <c r="V9" s="169">
        <v>45</v>
      </c>
      <c r="W9" s="169">
        <v>50</v>
      </c>
      <c r="X9" s="169">
        <v>45</v>
      </c>
      <c r="Y9" s="169">
        <v>45</v>
      </c>
      <c r="Z9" s="169">
        <v>45</v>
      </c>
      <c r="AA9" s="169">
        <v>45</v>
      </c>
      <c r="AB9" s="169">
        <v>40</v>
      </c>
      <c r="AC9" s="169">
        <v>45</v>
      </c>
      <c r="AD9" s="169">
        <v>45</v>
      </c>
      <c r="AE9" s="169">
        <v>40</v>
      </c>
      <c r="AF9" s="169">
        <v>44.295035103056421</v>
      </c>
      <c r="AG9" s="169">
        <v>39.572405888356421</v>
      </c>
      <c r="AH9" s="169">
        <v>39.652502402156415</v>
      </c>
      <c r="AI9" s="169">
        <v>40.889510719756416</v>
      </c>
      <c r="AJ9" s="169">
        <v>43.214160719756421</v>
      </c>
      <c r="AK9" s="170">
        <v>-2.4401705084672515E-2</v>
      </c>
      <c r="AL9" s="170">
        <v>5.6851988666052046E-2</v>
      </c>
      <c r="AM9" s="164"/>
      <c r="AN9" s="169">
        <v>100</v>
      </c>
      <c r="AO9" s="169">
        <v>95</v>
      </c>
      <c r="AP9" s="169">
        <v>90</v>
      </c>
      <c r="AQ9" s="169">
        <v>95</v>
      </c>
      <c r="AR9" s="169">
        <v>85</v>
      </c>
      <c r="AS9" s="169">
        <v>95</v>
      </c>
      <c r="AT9" s="169">
        <v>90</v>
      </c>
      <c r="AU9" s="169">
        <v>90</v>
      </c>
      <c r="AV9" s="169">
        <v>85</v>
      </c>
      <c r="AW9" s="169">
        <v>85</v>
      </c>
      <c r="AX9" s="169">
        <v>83.867440991412849</v>
      </c>
      <c r="AY9" s="169">
        <v>80.542013121912831</v>
      </c>
      <c r="AZ9" s="170">
        <v>-3.9650999603535145E-2</v>
      </c>
    </row>
    <row r="10" spans="1:53" ht="13.8" x14ac:dyDescent="0.25">
      <c r="B10" s="171" t="s">
        <v>33</v>
      </c>
      <c r="C10" s="172"/>
      <c r="D10" s="173">
        <v>-215</v>
      </c>
      <c r="E10" s="173">
        <v>350</v>
      </c>
      <c r="F10" s="173">
        <v>30</v>
      </c>
      <c r="G10" s="173">
        <v>30</v>
      </c>
      <c r="H10" s="173">
        <v>30</v>
      </c>
      <c r="I10" s="173">
        <v>10</v>
      </c>
      <c r="J10" s="173">
        <v>2.3549791485297149</v>
      </c>
      <c r="K10" s="173">
        <v>0</v>
      </c>
      <c r="L10" s="174">
        <v>-1</v>
      </c>
      <c r="M10" s="174"/>
      <c r="N10" s="173">
        <v>65</v>
      </c>
      <c r="O10" s="173">
        <v>-40</v>
      </c>
      <c r="P10" s="173">
        <v>60</v>
      </c>
      <c r="Q10" s="173">
        <v>-5</v>
      </c>
      <c r="R10" s="173">
        <v>25</v>
      </c>
      <c r="S10" s="173">
        <v>-45</v>
      </c>
      <c r="T10" s="173">
        <v>150</v>
      </c>
      <c r="U10" s="173">
        <v>60</v>
      </c>
      <c r="V10" s="173">
        <v>-105</v>
      </c>
      <c r="W10" s="173">
        <v>-75</v>
      </c>
      <c r="X10" s="173">
        <v>-60</v>
      </c>
      <c r="Y10" s="173">
        <v>75</v>
      </c>
      <c r="Z10" s="173">
        <v>-10</v>
      </c>
      <c r="AA10" s="173">
        <v>25</v>
      </c>
      <c r="AB10" s="173">
        <v>-5</v>
      </c>
      <c r="AC10" s="173">
        <v>55</v>
      </c>
      <c r="AD10" s="173">
        <v>-20</v>
      </c>
      <c r="AE10" s="173">
        <v>-20</v>
      </c>
      <c r="AF10" s="173">
        <v>12.297170420544143</v>
      </c>
      <c r="AG10" s="173">
        <v>-27.714881004337556</v>
      </c>
      <c r="AH10" s="173">
        <v>-29.755726724069664</v>
      </c>
      <c r="AI10" s="173">
        <v>47.52841645639279</v>
      </c>
      <c r="AJ10" s="173">
        <v>0</v>
      </c>
      <c r="AK10" s="170">
        <v>-1</v>
      </c>
      <c r="AL10" s="170">
        <v>-1</v>
      </c>
      <c r="AM10" s="173"/>
      <c r="AN10" s="173">
        <v>325</v>
      </c>
      <c r="AO10" s="173">
        <v>25</v>
      </c>
      <c r="AP10" s="173">
        <v>55</v>
      </c>
      <c r="AQ10" s="173">
        <v>-20</v>
      </c>
      <c r="AR10" s="173">
        <v>210</v>
      </c>
      <c r="AS10" s="173">
        <v>-180</v>
      </c>
      <c r="AT10" s="173">
        <v>15</v>
      </c>
      <c r="AU10" s="173">
        <v>15</v>
      </c>
      <c r="AV10" s="173">
        <v>50</v>
      </c>
      <c r="AW10" s="173">
        <v>-40</v>
      </c>
      <c r="AX10" s="173">
        <v>-15.417710583793413</v>
      </c>
      <c r="AY10" s="173">
        <v>17.772689732323126</v>
      </c>
      <c r="AZ10" s="170">
        <v>2.1527450613196222</v>
      </c>
    </row>
    <row r="11" spans="1:53" ht="13.8" x14ac:dyDescent="0.25">
      <c r="B11" s="175" t="s">
        <v>14</v>
      </c>
      <c r="C11" s="176"/>
      <c r="D11" s="176">
        <v>5855</v>
      </c>
      <c r="E11" s="176">
        <v>5205</v>
      </c>
      <c r="F11" s="176">
        <v>6190</v>
      </c>
      <c r="G11" s="176">
        <v>6065</v>
      </c>
      <c r="H11" s="176">
        <v>6155</v>
      </c>
      <c r="I11" s="176">
        <v>6130</v>
      </c>
      <c r="J11" s="176">
        <v>6096.7138995798705</v>
      </c>
      <c r="K11" s="176">
        <v>5287.1791263735731</v>
      </c>
      <c r="L11" s="177">
        <v>-0.1327821489642286</v>
      </c>
      <c r="M11" s="178"/>
      <c r="N11" s="176">
        <v>1380</v>
      </c>
      <c r="O11" s="176">
        <v>1375</v>
      </c>
      <c r="P11" s="176">
        <v>1420</v>
      </c>
      <c r="Q11" s="176">
        <v>1540</v>
      </c>
      <c r="R11" s="176">
        <v>1680</v>
      </c>
      <c r="S11" s="176">
        <v>1570</v>
      </c>
      <c r="T11" s="176">
        <v>1420</v>
      </c>
      <c r="U11" s="176">
        <v>1710</v>
      </c>
      <c r="V11" s="176">
        <v>1515</v>
      </c>
      <c r="W11" s="176">
        <v>1415</v>
      </c>
      <c r="X11" s="176">
        <v>1365</v>
      </c>
      <c r="Y11" s="176">
        <v>1630</v>
      </c>
      <c r="Z11" s="176">
        <v>1555</v>
      </c>
      <c r="AA11" s="176">
        <v>1605</v>
      </c>
      <c r="AB11" s="176">
        <v>1295</v>
      </c>
      <c r="AC11" s="176">
        <v>1660</v>
      </c>
      <c r="AD11" s="176">
        <v>1645</v>
      </c>
      <c r="AE11" s="176">
        <v>1545</v>
      </c>
      <c r="AF11" s="176">
        <v>1331.917706936182</v>
      </c>
      <c r="AG11" s="176">
        <v>1637.3131891769765</v>
      </c>
      <c r="AH11" s="176">
        <v>1500.6304873299077</v>
      </c>
      <c r="AI11" s="176">
        <v>1626.8525161368032</v>
      </c>
      <c r="AJ11" s="176">
        <v>1283.0541607197563</v>
      </c>
      <c r="AK11" s="177">
        <v>-3.6686610563070578E-2</v>
      </c>
      <c r="AL11" s="177">
        <v>-0.21132730349364787</v>
      </c>
      <c r="AM11" s="164"/>
      <c r="AN11" s="176">
        <v>2450</v>
      </c>
      <c r="AO11" s="176">
        <v>2755</v>
      </c>
      <c r="AP11" s="176">
        <v>2960</v>
      </c>
      <c r="AQ11" s="176">
        <v>3250</v>
      </c>
      <c r="AR11" s="176">
        <v>3130</v>
      </c>
      <c r="AS11" s="176">
        <v>2930</v>
      </c>
      <c r="AT11" s="176">
        <v>2995</v>
      </c>
      <c r="AU11" s="176">
        <v>3160</v>
      </c>
      <c r="AV11" s="176">
        <v>2955</v>
      </c>
      <c r="AW11" s="176">
        <v>3190</v>
      </c>
      <c r="AX11" s="176">
        <v>2969.2308961131585</v>
      </c>
      <c r="AY11" s="176">
        <v>3127.4830034667111</v>
      </c>
      <c r="AZ11" s="177">
        <v>5.3297339577299624E-2</v>
      </c>
    </row>
    <row r="12" spans="1:53" ht="13.8" x14ac:dyDescent="0.25">
      <c r="B12" s="154"/>
      <c r="C12" s="160"/>
      <c r="D12" s="160"/>
      <c r="E12" s="160"/>
      <c r="F12" s="160"/>
      <c r="G12" s="160"/>
      <c r="H12" s="160"/>
      <c r="I12" s="160"/>
      <c r="J12" s="160"/>
      <c r="K12" s="160"/>
      <c r="L12" s="253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253"/>
      <c r="AL12" s="253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79"/>
    </row>
    <row r="13" spans="1:53" ht="13.8" x14ac:dyDescent="0.25">
      <c r="A13" s="159"/>
      <c r="B13" s="154" t="s">
        <v>22</v>
      </c>
      <c r="C13" s="160"/>
      <c r="D13" s="160">
        <v>1980</v>
      </c>
      <c r="E13" s="160">
        <v>2035</v>
      </c>
      <c r="F13" s="160">
        <v>1705</v>
      </c>
      <c r="G13" s="160">
        <v>1840</v>
      </c>
      <c r="H13" s="160">
        <v>1890</v>
      </c>
      <c r="I13" s="160">
        <v>1930</v>
      </c>
      <c r="J13" s="160">
        <v>2165.0869712779977</v>
      </c>
      <c r="K13" s="160">
        <v>1910</v>
      </c>
      <c r="L13" s="161">
        <v>-0.11781834848298316</v>
      </c>
      <c r="M13" s="161"/>
      <c r="N13" s="160">
        <v>565</v>
      </c>
      <c r="O13" s="160">
        <v>475</v>
      </c>
      <c r="P13" s="160">
        <v>435</v>
      </c>
      <c r="Q13" s="160">
        <v>475</v>
      </c>
      <c r="R13" s="160">
        <v>415</v>
      </c>
      <c r="S13" s="160">
        <v>370</v>
      </c>
      <c r="T13" s="160">
        <v>395</v>
      </c>
      <c r="U13" s="160">
        <v>480</v>
      </c>
      <c r="V13" s="160">
        <v>510</v>
      </c>
      <c r="W13" s="160">
        <v>460</v>
      </c>
      <c r="X13" s="160">
        <v>420</v>
      </c>
      <c r="Y13" s="160">
        <v>480</v>
      </c>
      <c r="Z13" s="160">
        <v>480</v>
      </c>
      <c r="AA13" s="160">
        <v>505</v>
      </c>
      <c r="AB13" s="160">
        <v>460</v>
      </c>
      <c r="AC13" s="160">
        <v>480</v>
      </c>
      <c r="AD13" s="160">
        <v>490</v>
      </c>
      <c r="AE13" s="160">
        <v>495</v>
      </c>
      <c r="AF13" s="160">
        <v>549.04589459231477</v>
      </c>
      <c r="AG13" s="160">
        <v>519.79277995685959</v>
      </c>
      <c r="AH13" s="160">
        <v>540.35471386977326</v>
      </c>
      <c r="AI13" s="160">
        <v>556.04266137529999</v>
      </c>
      <c r="AJ13" s="160">
        <v>489.67334401829117</v>
      </c>
      <c r="AK13" s="161">
        <v>-0.1081376824028704</v>
      </c>
      <c r="AL13" s="161">
        <v>-0.11936011742849523</v>
      </c>
      <c r="AM13" s="151"/>
      <c r="AN13" s="160">
        <v>995</v>
      </c>
      <c r="AO13" s="160">
        <v>1040</v>
      </c>
      <c r="AP13" s="160">
        <v>910</v>
      </c>
      <c r="AQ13" s="160">
        <v>785</v>
      </c>
      <c r="AR13" s="160">
        <v>875</v>
      </c>
      <c r="AS13" s="160">
        <v>970</v>
      </c>
      <c r="AT13" s="160">
        <v>900</v>
      </c>
      <c r="AU13" s="160">
        <v>985</v>
      </c>
      <c r="AV13" s="160">
        <v>940</v>
      </c>
      <c r="AW13" s="160">
        <v>985</v>
      </c>
      <c r="AX13" s="160">
        <v>1068.8386745491744</v>
      </c>
      <c r="AY13" s="160">
        <v>1096.3973752450734</v>
      </c>
      <c r="AZ13" s="161">
        <v>2.578377949087873E-2</v>
      </c>
    </row>
    <row r="14" spans="1:53" ht="13.8" x14ac:dyDescent="0.25">
      <c r="B14" s="164"/>
      <c r="C14" s="164" t="s">
        <v>4</v>
      </c>
      <c r="D14" s="164">
        <v>1120</v>
      </c>
      <c r="E14" s="164">
        <v>1255</v>
      </c>
      <c r="F14" s="164">
        <v>1185</v>
      </c>
      <c r="G14" s="164">
        <v>1210</v>
      </c>
      <c r="H14" s="164">
        <v>1325</v>
      </c>
      <c r="I14" s="164">
        <v>1420</v>
      </c>
      <c r="J14" s="164">
        <v>1629.9509355453802</v>
      </c>
      <c r="K14" s="164">
        <v>1508</v>
      </c>
      <c r="L14" s="166">
        <v>-7.4818776986422281E-2</v>
      </c>
      <c r="M14" s="166"/>
      <c r="N14" s="164">
        <v>365</v>
      </c>
      <c r="O14" s="164">
        <v>305</v>
      </c>
      <c r="P14" s="164">
        <v>315</v>
      </c>
      <c r="Q14" s="164">
        <v>310</v>
      </c>
      <c r="R14" s="164">
        <v>295</v>
      </c>
      <c r="S14" s="164">
        <v>265</v>
      </c>
      <c r="T14" s="164">
        <v>280</v>
      </c>
      <c r="U14" s="164">
        <v>340</v>
      </c>
      <c r="V14" s="164">
        <v>315</v>
      </c>
      <c r="W14" s="164">
        <v>280</v>
      </c>
      <c r="X14" s="164">
        <v>300</v>
      </c>
      <c r="Y14" s="164">
        <v>330</v>
      </c>
      <c r="Z14" s="164">
        <v>330</v>
      </c>
      <c r="AA14" s="164">
        <v>365</v>
      </c>
      <c r="AB14" s="164">
        <v>330</v>
      </c>
      <c r="AC14" s="164">
        <v>345</v>
      </c>
      <c r="AD14" s="164">
        <v>365</v>
      </c>
      <c r="AE14" s="164">
        <v>380</v>
      </c>
      <c r="AF14" s="164">
        <v>413.34430196827452</v>
      </c>
      <c r="AG14" s="164">
        <v>386.60663357710575</v>
      </c>
      <c r="AH14" s="164">
        <v>410</v>
      </c>
      <c r="AI14" s="164">
        <v>419.99999999999994</v>
      </c>
      <c r="AJ14" s="164">
        <v>405.92497865746498</v>
      </c>
      <c r="AK14" s="166">
        <v>-1.7949499425732988E-2</v>
      </c>
      <c r="AL14" s="166">
        <v>-3.3511955577464211E-2</v>
      </c>
      <c r="AM14" s="164"/>
      <c r="AN14" s="165">
        <v>585</v>
      </c>
      <c r="AO14" s="165">
        <v>670</v>
      </c>
      <c r="AP14" s="165">
        <v>625</v>
      </c>
      <c r="AQ14" s="165">
        <v>560</v>
      </c>
      <c r="AR14" s="165">
        <v>620</v>
      </c>
      <c r="AS14" s="165">
        <v>595</v>
      </c>
      <c r="AT14" s="165">
        <v>630</v>
      </c>
      <c r="AU14" s="165">
        <v>695</v>
      </c>
      <c r="AV14" s="165">
        <v>675</v>
      </c>
      <c r="AW14" s="165">
        <v>745</v>
      </c>
      <c r="AX14" s="165">
        <v>799.95093554538028</v>
      </c>
      <c r="AY14" s="165">
        <v>830</v>
      </c>
      <c r="AZ14" s="166">
        <v>3.7563634367316863E-2</v>
      </c>
    </row>
    <row r="15" spans="1:53" ht="13.8" x14ac:dyDescent="0.25">
      <c r="B15" s="164"/>
      <c r="C15" s="164" t="s">
        <v>5</v>
      </c>
      <c r="D15" s="164">
        <v>855</v>
      </c>
      <c r="E15" s="164">
        <v>775</v>
      </c>
      <c r="F15" s="164">
        <v>515</v>
      </c>
      <c r="G15" s="164">
        <v>625</v>
      </c>
      <c r="H15" s="164">
        <v>560</v>
      </c>
      <c r="I15" s="164">
        <v>505</v>
      </c>
      <c r="J15" s="164">
        <v>477.1360357326177</v>
      </c>
      <c r="K15" s="164">
        <v>345</v>
      </c>
      <c r="L15" s="166">
        <v>-0.27693577059156654</v>
      </c>
      <c r="M15" s="166"/>
      <c r="N15" s="165">
        <v>200</v>
      </c>
      <c r="O15" s="165">
        <v>170</v>
      </c>
      <c r="P15" s="165">
        <v>120</v>
      </c>
      <c r="Q15" s="165">
        <v>165</v>
      </c>
      <c r="R15" s="165">
        <v>120</v>
      </c>
      <c r="S15" s="165">
        <v>105</v>
      </c>
      <c r="T15" s="165">
        <v>115</v>
      </c>
      <c r="U15" s="165">
        <v>140</v>
      </c>
      <c r="V15" s="165">
        <v>195</v>
      </c>
      <c r="W15" s="165">
        <v>180</v>
      </c>
      <c r="X15" s="165">
        <v>120</v>
      </c>
      <c r="Y15" s="165">
        <v>150</v>
      </c>
      <c r="Z15" s="165">
        <v>150</v>
      </c>
      <c r="AA15" s="165">
        <v>140</v>
      </c>
      <c r="AB15" s="165">
        <v>130</v>
      </c>
      <c r="AC15" s="165">
        <v>135</v>
      </c>
      <c r="AD15" s="165">
        <v>125</v>
      </c>
      <c r="AE15" s="165">
        <v>115</v>
      </c>
      <c r="AF15" s="165">
        <v>120.58283220981539</v>
      </c>
      <c r="AG15" s="165">
        <v>119.23036753585387</v>
      </c>
      <c r="AH15" s="165">
        <v>116.54430772216398</v>
      </c>
      <c r="AI15" s="165">
        <v>120.77852826478446</v>
      </c>
      <c r="AJ15" s="165">
        <v>70.3</v>
      </c>
      <c r="AK15" s="166">
        <v>-0.41699826823044545</v>
      </c>
      <c r="AL15" s="166">
        <v>-0.41794289920572369</v>
      </c>
      <c r="AM15" s="164"/>
      <c r="AN15" s="165">
        <v>405</v>
      </c>
      <c r="AO15" s="165">
        <v>370</v>
      </c>
      <c r="AP15" s="165">
        <v>285</v>
      </c>
      <c r="AQ15" s="165">
        <v>225</v>
      </c>
      <c r="AR15" s="165">
        <v>255</v>
      </c>
      <c r="AS15" s="165">
        <v>375</v>
      </c>
      <c r="AT15" s="165">
        <v>270</v>
      </c>
      <c r="AU15" s="165">
        <v>290</v>
      </c>
      <c r="AV15" s="165">
        <v>265</v>
      </c>
      <c r="AW15" s="165">
        <v>240</v>
      </c>
      <c r="AX15" s="165">
        <v>239.81319974566927</v>
      </c>
      <c r="AY15" s="165">
        <v>237.32283598694843</v>
      </c>
      <c r="AZ15" s="166">
        <v>-1.0384598351391645E-2</v>
      </c>
    </row>
    <row r="16" spans="1:53" ht="13.8" x14ac:dyDescent="0.25">
      <c r="B16" s="164"/>
      <c r="C16" s="164" t="s">
        <v>6</v>
      </c>
      <c r="D16" s="164">
        <v>5</v>
      </c>
      <c r="E16" s="164">
        <v>5</v>
      </c>
      <c r="F16" s="164">
        <v>5</v>
      </c>
      <c r="G16" s="164">
        <v>5</v>
      </c>
      <c r="H16" s="164">
        <v>5</v>
      </c>
      <c r="I16" s="164">
        <v>5</v>
      </c>
      <c r="J16" s="164">
        <v>58</v>
      </c>
      <c r="K16" s="164">
        <v>57</v>
      </c>
      <c r="L16" s="166">
        <v>-1.7241379310344827E-2</v>
      </c>
      <c r="M16" s="166"/>
      <c r="N16" s="165">
        <v>0</v>
      </c>
      <c r="O16" s="165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64">
        <v>0</v>
      </c>
      <c r="V16" s="164">
        <v>0</v>
      </c>
      <c r="W16" s="164">
        <v>0</v>
      </c>
      <c r="X16" s="164">
        <v>0</v>
      </c>
      <c r="Y16" s="164">
        <v>0</v>
      </c>
      <c r="Z16" s="164">
        <v>0</v>
      </c>
      <c r="AA16" s="164">
        <v>0</v>
      </c>
      <c r="AB16" s="164">
        <v>0</v>
      </c>
      <c r="AC16" s="164">
        <v>0</v>
      </c>
      <c r="AD16" s="164">
        <v>0</v>
      </c>
      <c r="AE16" s="164">
        <v>0</v>
      </c>
      <c r="AF16" s="164">
        <v>15.118760414224907</v>
      </c>
      <c r="AG16" s="164">
        <v>13.955778843899912</v>
      </c>
      <c r="AH16" s="164">
        <v>13.810406147609289</v>
      </c>
      <c r="AI16" s="164">
        <v>15.26413311051553</v>
      </c>
      <c r="AJ16" s="164">
        <v>13.448365360826163</v>
      </c>
      <c r="AK16" s="166">
        <v>-0.11048492122589008</v>
      </c>
      <c r="AL16" s="166">
        <v>-0.1189564934046911</v>
      </c>
      <c r="AM16" s="164"/>
      <c r="AN16" s="165">
        <v>5</v>
      </c>
      <c r="AO16" s="165">
        <v>0</v>
      </c>
      <c r="AP16" s="165">
        <v>0</v>
      </c>
      <c r="AQ16" s="165">
        <v>0</v>
      </c>
      <c r="AR16" s="165">
        <v>0</v>
      </c>
      <c r="AS16" s="165">
        <v>0</v>
      </c>
      <c r="AT16" s="165">
        <v>0</v>
      </c>
      <c r="AU16" s="165">
        <v>0</v>
      </c>
      <c r="AV16" s="165">
        <v>0</v>
      </c>
      <c r="AW16" s="165">
        <v>0</v>
      </c>
      <c r="AX16" s="165">
        <v>29.074539258124819</v>
      </c>
      <c r="AY16" s="165">
        <v>29.074539258124819</v>
      </c>
      <c r="AZ16" s="166">
        <v>0</v>
      </c>
    </row>
    <row r="17" spans="1:52" ht="13.8" x14ac:dyDescent="0.25">
      <c r="B17" s="154"/>
      <c r="C17" s="160"/>
      <c r="D17" s="160"/>
      <c r="E17" s="160"/>
      <c r="F17" s="160"/>
      <c r="G17" s="160"/>
      <c r="H17" s="160"/>
      <c r="I17" s="160"/>
      <c r="J17" s="160"/>
      <c r="K17" s="160"/>
      <c r="L17" s="253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253"/>
      <c r="AL17" s="253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79"/>
    </row>
    <row r="18" spans="1:52" ht="13.8" x14ac:dyDescent="0.25">
      <c r="B18" s="175" t="s">
        <v>24</v>
      </c>
      <c r="C18" s="176"/>
      <c r="D18" s="176">
        <v>7835</v>
      </c>
      <c r="E18" s="176">
        <v>7240</v>
      </c>
      <c r="F18" s="176">
        <v>7895</v>
      </c>
      <c r="G18" s="176">
        <v>7905</v>
      </c>
      <c r="H18" s="176">
        <v>8045</v>
      </c>
      <c r="I18" s="176">
        <v>8060</v>
      </c>
      <c r="J18" s="176">
        <v>8261.8008708578673</v>
      </c>
      <c r="K18" s="176">
        <v>7197.1791263735731</v>
      </c>
      <c r="L18" s="177">
        <v>-0.12886073643333268</v>
      </c>
      <c r="M18" s="178"/>
      <c r="N18" s="176">
        <v>1945</v>
      </c>
      <c r="O18" s="176">
        <v>1850</v>
      </c>
      <c r="P18" s="176">
        <v>1855</v>
      </c>
      <c r="Q18" s="176">
        <v>2015</v>
      </c>
      <c r="R18" s="176">
        <v>2095</v>
      </c>
      <c r="S18" s="176">
        <v>1940</v>
      </c>
      <c r="T18" s="176">
        <v>1815</v>
      </c>
      <c r="U18" s="176">
        <v>2190</v>
      </c>
      <c r="V18" s="176">
        <v>2025</v>
      </c>
      <c r="W18" s="176">
        <v>1875</v>
      </c>
      <c r="X18" s="176">
        <v>1785</v>
      </c>
      <c r="Y18" s="176">
        <v>2110</v>
      </c>
      <c r="Z18" s="176">
        <v>2035</v>
      </c>
      <c r="AA18" s="176">
        <v>2110</v>
      </c>
      <c r="AB18" s="176">
        <v>1755</v>
      </c>
      <c r="AC18" s="176">
        <v>2140</v>
      </c>
      <c r="AD18" s="176">
        <v>2135</v>
      </c>
      <c r="AE18" s="176">
        <v>2040</v>
      </c>
      <c r="AF18" s="176">
        <v>1880.9636015284968</v>
      </c>
      <c r="AG18" s="176">
        <v>2157.105969133836</v>
      </c>
      <c r="AH18" s="176">
        <v>2040.9852011996809</v>
      </c>
      <c r="AI18" s="176">
        <v>2182.8951775121031</v>
      </c>
      <c r="AJ18" s="176">
        <v>1772.7275047380474</v>
      </c>
      <c r="AK18" s="177">
        <v>-5.7542898066977641E-2</v>
      </c>
      <c r="AL18" s="177">
        <v>-0.18790076454405541</v>
      </c>
      <c r="AM18" s="164"/>
      <c r="AN18" s="176">
        <v>3445</v>
      </c>
      <c r="AO18" s="176">
        <v>3795</v>
      </c>
      <c r="AP18" s="176">
        <v>3870</v>
      </c>
      <c r="AQ18" s="176">
        <v>4035</v>
      </c>
      <c r="AR18" s="176">
        <v>4005</v>
      </c>
      <c r="AS18" s="176">
        <v>3900</v>
      </c>
      <c r="AT18" s="176">
        <v>3895</v>
      </c>
      <c r="AU18" s="176">
        <v>4145</v>
      </c>
      <c r="AV18" s="176">
        <v>3895</v>
      </c>
      <c r="AW18" s="176">
        <v>4175</v>
      </c>
      <c r="AX18" s="176">
        <v>4038.0695706623328</v>
      </c>
      <c r="AY18" s="176">
        <v>4223.880378711784</v>
      </c>
      <c r="AZ18" s="177">
        <v>4.6014761459142996E-2</v>
      </c>
    </row>
    <row r="19" spans="1:52" ht="13.8" x14ac:dyDescent="0.25">
      <c r="B19" s="154"/>
      <c r="C19" s="160"/>
      <c r="D19" s="160"/>
      <c r="E19" s="160"/>
      <c r="F19" s="160"/>
      <c r="G19" s="160"/>
      <c r="H19" s="160"/>
      <c r="I19" s="160"/>
      <c r="J19" s="160"/>
      <c r="K19" s="160"/>
      <c r="L19" s="254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254"/>
      <c r="AL19" s="254"/>
      <c r="AM19" s="180"/>
      <c r="AN19" s="180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0"/>
    </row>
    <row r="20" spans="1:52" ht="13.8" x14ac:dyDescent="0.25">
      <c r="A20" s="159"/>
      <c r="B20" s="154" t="s">
        <v>29</v>
      </c>
      <c r="C20" s="163"/>
      <c r="D20" s="163"/>
      <c r="E20" s="163"/>
      <c r="F20" s="163"/>
      <c r="G20" s="163"/>
      <c r="H20" s="163"/>
      <c r="I20" s="163"/>
      <c r="J20" s="163"/>
      <c r="K20" s="163"/>
      <c r="L20" s="255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255"/>
      <c r="AL20" s="255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80"/>
    </row>
    <row r="21" spans="1:52" ht="13.8" x14ac:dyDescent="0.25">
      <c r="A21" s="159"/>
      <c r="B21" s="154" t="s">
        <v>26</v>
      </c>
      <c r="C21" s="160"/>
      <c r="D21" s="160">
        <v>3125</v>
      </c>
      <c r="E21" s="160">
        <v>3250</v>
      </c>
      <c r="F21" s="160">
        <v>3365</v>
      </c>
      <c r="G21" s="160">
        <v>3455</v>
      </c>
      <c r="H21" s="160">
        <v>3325</v>
      </c>
      <c r="I21" s="160">
        <v>3100</v>
      </c>
      <c r="J21" s="160">
        <v>2893.9618359468345</v>
      </c>
      <c r="K21" s="160">
        <v>2481</v>
      </c>
      <c r="L21" s="161">
        <v>-0.14269774770949023</v>
      </c>
      <c r="M21" s="161"/>
      <c r="N21" s="160">
        <v>765</v>
      </c>
      <c r="O21" s="160">
        <v>815</v>
      </c>
      <c r="P21" s="160">
        <v>860</v>
      </c>
      <c r="Q21" s="160">
        <v>860</v>
      </c>
      <c r="R21" s="160">
        <v>810</v>
      </c>
      <c r="S21" s="160">
        <v>845</v>
      </c>
      <c r="T21" s="160">
        <v>880</v>
      </c>
      <c r="U21" s="160">
        <v>905</v>
      </c>
      <c r="V21" s="160">
        <v>790</v>
      </c>
      <c r="W21" s="160">
        <v>870</v>
      </c>
      <c r="X21" s="160">
        <v>855</v>
      </c>
      <c r="Y21" s="160">
        <v>840</v>
      </c>
      <c r="Z21" s="160">
        <v>785</v>
      </c>
      <c r="AA21" s="160">
        <v>845</v>
      </c>
      <c r="AB21" s="160">
        <v>800</v>
      </c>
      <c r="AC21" s="160">
        <v>815</v>
      </c>
      <c r="AD21" s="160">
        <v>715</v>
      </c>
      <c r="AE21" s="160">
        <v>765</v>
      </c>
      <c r="AF21" s="160">
        <v>766.26895957841771</v>
      </c>
      <c r="AG21" s="160">
        <v>746.66114389602785</v>
      </c>
      <c r="AH21" s="160">
        <v>677.76111263173766</v>
      </c>
      <c r="AI21" s="160">
        <v>703.24237350248586</v>
      </c>
      <c r="AJ21" s="160">
        <v>634.04139705287923</v>
      </c>
      <c r="AK21" s="161">
        <v>-0.17256024907793058</v>
      </c>
      <c r="AL21" s="161">
        <v>-9.8402740018284765E-2</v>
      </c>
      <c r="AM21" s="151"/>
      <c r="AN21" s="160">
        <v>1670</v>
      </c>
      <c r="AO21" s="160">
        <v>1580</v>
      </c>
      <c r="AP21" s="160">
        <v>1720</v>
      </c>
      <c r="AQ21" s="160">
        <v>1655</v>
      </c>
      <c r="AR21" s="160">
        <v>1785</v>
      </c>
      <c r="AS21" s="160">
        <v>1660</v>
      </c>
      <c r="AT21" s="160">
        <v>1695</v>
      </c>
      <c r="AU21" s="160">
        <v>1630</v>
      </c>
      <c r="AV21" s="160">
        <v>1615</v>
      </c>
      <c r="AW21" s="160">
        <v>1480</v>
      </c>
      <c r="AX21" s="160">
        <v>1512.9301034744456</v>
      </c>
      <c r="AY21" s="160">
        <v>1381.0034861342235</v>
      </c>
      <c r="AZ21" s="161">
        <v>-8.7199413269160572E-2</v>
      </c>
    </row>
    <row r="22" spans="1:52" ht="13.8" x14ac:dyDescent="0.25">
      <c r="B22" s="163"/>
      <c r="C22" s="163" t="s">
        <v>4</v>
      </c>
      <c r="D22" s="164">
        <v>2985</v>
      </c>
      <c r="E22" s="164">
        <v>3100</v>
      </c>
      <c r="F22" s="164">
        <v>3230</v>
      </c>
      <c r="G22" s="164">
        <v>3315</v>
      </c>
      <c r="H22" s="164">
        <v>3185</v>
      </c>
      <c r="I22" s="164">
        <v>2955</v>
      </c>
      <c r="J22" s="164">
        <v>2893.9618359468345</v>
      </c>
      <c r="K22" s="164">
        <v>2481</v>
      </c>
      <c r="L22" s="166">
        <v>-0.14269774770949023</v>
      </c>
      <c r="M22" s="166"/>
      <c r="N22" s="165">
        <v>730</v>
      </c>
      <c r="O22" s="165">
        <v>775</v>
      </c>
      <c r="P22" s="165">
        <v>825</v>
      </c>
      <c r="Q22" s="165">
        <v>825</v>
      </c>
      <c r="R22" s="165">
        <v>775</v>
      </c>
      <c r="S22" s="165">
        <v>810</v>
      </c>
      <c r="T22" s="165">
        <v>845</v>
      </c>
      <c r="U22" s="165">
        <v>870</v>
      </c>
      <c r="V22" s="165">
        <v>760</v>
      </c>
      <c r="W22" s="165">
        <v>835</v>
      </c>
      <c r="X22" s="165">
        <v>820</v>
      </c>
      <c r="Y22" s="165">
        <v>805</v>
      </c>
      <c r="Z22" s="165">
        <v>750</v>
      </c>
      <c r="AA22" s="165">
        <v>810</v>
      </c>
      <c r="AB22" s="165">
        <v>765</v>
      </c>
      <c r="AC22" s="165">
        <v>775</v>
      </c>
      <c r="AD22" s="165">
        <v>680</v>
      </c>
      <c r="AE22" s="165">
        <v>735</v>
      </c>
      <c r="AF22" s="165">
        <v>766.26895957841771</v>
      </c>
      <c r="AG22" s="165">
        <v>746.66114389602785</v>
      </c>
      <c r="AH22" s="165">
        <v>677.76111263173766</v>
      </c>
      <c r="AI22" s="165">
        <v>703.24237350248586</v>
      </c>
      <c r="AJ22" s="165">
        <v>634.04139705287923</v>
      </c>
      <c r="AK22" s="166">
        <v>-0.17256024907793058</v>
      </c>
      <c r="AL22" s="166">
        <v>-9.8402740018284765E-2</v>
      </c>
      <c r="AM22" s="165"/>
      <c r="AN22" s="165">
        <v>1595</v>
      </c>
      <c r="AO22" s="165">
        <v>1505</v>
      </c>
      <c r="AP22" s="165">
        <v>1650</v>
      </c>
      <c r="AQ22" s="165">
        <v>1585</v>
      </c>
      <c r="AR22" s="165">
        <v>1715</v>
      </c>
      <c r="AS22" s="165">
        <v>1595</v>
      </c>
      <c r="AT22" s="165">
        <v>1625</v>
      </c>
      <c r="AU22" s="165">
        <v>1560</v>
      </c>
      <c r="AV22" s="165">
        <v>1540</v>
      </c>
      <c r="AW22" s="165">
        <v>1415</v>
      </c>
      <c r="AX22" s="165">
        <v>1512.9301034744456</v>
      </c>
      <c r="AY22" s="165">
        <v>1381.0034861342235</v>
      </c>
      <c r="AZ22" s="166">
        <v>-8.7199413269160572E-2</v>
      </c>
    </row>
    <row r="23" spans="1:52" ht="13.8" x14ac:dyDescent="0.25">
      <c r="B23" s="169"/>
      <c r="C23" s="169" t="s">
        <v>9</v>
      </c>
      <c r="D23" s="169">
        <v>140</v>
      </c>
      <c r="E23" s="169">
        <v>150</v>
      </c>
      <c r="F23" s="169">
        <v>140</v>
      </c>
      <c r="G23" s="169">
        <v>135</v>
      </c>
      <c r="H23" s="169">
        <v>140</v>
      </c>
      <c r="I23" s="169">
        <v>145</v>
      </c>
      <c r="J23" s="169" t="s">
        <v>87</v>
      </c>
      <c r="K23" s="169" t="s">
        <v>87</v>
      </c>
      <c r="L23" s="170" t="s">
        <v>87</v>
      </c>
      <c r="M23" s="166"/>
      <c r="N23" s="169">
        <v>35</v>
      </c>
      <c r="O23" s="169">
        <v>40</v>
      </c>
      <c r="P23" s="169">
        <v>35</v>
      </c>
      <c r="Q23" s="169">
        <v>35</v>
      </c>
      <c r="R23" s="169">
        <v>35</v>
      </c>
      <c r="S23" s="169">
        <v>35</v>
      </c>
      <c r="T23" s="169">
        <v>35</v>
      </c>
      <c r="U23" s="169">
        <v>35</v>
      </c>
      <c r="V23" s="169">
        <v>30</v>
      </c>
      <c r="W23" s="169">
        <v>35</v>
      </c>
      <c r="X23" s="169">
        <v>35</v>
      </c>
      <c r="Y23" s="169">
        <v>35</v>
      </c>
      <c r="Z23" s="169">
        <v>35</v>
      </c>
      <c r="AA23" s="169">
        <v>35</v>
      </c>
      <c r="AB23" s="169">
        <v>35</v>
      </c>
      <c r="AC23" s="169">
        <v>40</v>
      </c>
      <c r="AD23" s="169">
        <v>35</v>
      </c>
      <c r="AE23" s="169">
        <v>40</v>
      </c>
      <c r="AF23" s="260" t="s">
        <v>87</v>
      </c>
      <c r="AG23" s="260" t="s">
        <v>87</v>
      </c>
      <c r="AH23" s="260" t="s">
        <v>87</v>
      </c>
      <c r="AI23" s="260" t="s">
        <v>87</v>
      </c>
      <c r="AJ23" s="260" t="s">
        <v>87</v>
      </c>
      <c r="AK23" s="170" t="s">
        <v>87</v>
      </c>
      <c r="AL23" s="170" t="s">
        <v>87</v>
      </c>
      <c r="AM23" s="164"/>
      <c r="AN23" s="169">
        <v>75</v>
      </c>
      <c r="AO23" s="169">
        <v>75</v>
      </c>
      <c r="AP23" s="169">
        <v>70</v>
      </c>
      <c r="AQ23" s="169">
        <v>70</v>
      </c>
      <c r="AR23" s="169">
        <v>70</v>
      </c>
      <c r="AS23" s="169">
        <v>65</v>
      </c>
      <c r="AT23" s="169">
        <v>70</v>
      </c>
      <c r="AU23" s="169">
        <v>70</v>
      </c>
      <c r="AV23" s="169">
        <v>75</v>
      </c>
      <c r="AW23" s="169">
        <v>75</v>
      </c>
      <c r="AX23" s="260" t="s">
        <v>87</v>
      </c>
      <c r="AY23" s="260" t="s">
        <v>87</v>
      </c>
      <c r="AZ23" s="170" t="s">
        <v>87</v>
      </c>
    </row>
    <row r="24" spans="1:52" ht="13.8" x14ac:dyDescent="0.25"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74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74"/>
      <c r="AL24" s="174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</row>
    <row r="25" spans="1:52" ht="13.8" x14ac:dyDescent="0.25">
      <c r="A25" s="159"/>
      <c r="B25" s="182" t="s">
        <v>5</v>
      </c>
      <c r="C25" s="168"/>
      <c r="D25" s="168">
        <v>2945</v>
      </c>
      <c r="E25" s="168">
        <v>3000</v>
      </c>
      <c r="F25" s="168">
        <v>2840</v>
      </c>
      <c r="G25" s="168">
        <v>2505</v>
      </c>
      <c r="H25" s="168">
        <v>2460</v>
      </c>
      <c r="I25" s="168">
        <v>2245</v>
      </c>
      <c r="J25" s="168">
        <v>2099.8255684395326</v>
      </c>
      <c r="K25" s="168">
        <v>1784.7719668305394</v>
      </c>
      <c r="L25" s="183">
        <v>-0.15003798712819874</v>
      </c>
      <c r="M25" s="161"/>
      <c r="N25" s="168">
        <v>740</v>
      </c>
      <c r="O25" s="168">
        <v>695</v>
      </c>
      <c r="P25" s="168">
        <v>720</v>
      </c>
      <c r="Q25" s="168">
        <v>660</v>
      </c>
      <c r="R25" s="168">
        <v>785</v>
      </c>
      <c r="S25" s="168">
        <v>675</v>
      </c>
      <c r="T25" s="168">
        <v>580</v>
      </c>
      <c r="U25" s="168">
        <v>600</v>
      </c>
      <c r="V25" s="168">
        <v>630</v>
      </c>
      <c r="W25" s="168">
        <v>700</v>
      </c>
      <c r="X25" s="168">
        <v>610</v>
      </c>
      <c r="Y25" s="168">
        <v>590</v>
      </c>
      <c r="Z25" s="168">
        <v>580</v>
      </c>
      <c r="AA25" s="168">
        <v>680</v>
      </c>
      <c r="AB25" s="168">
        <v>580</v>
      </c>
      <c r="AC25" s="168">
        <v>570</v>
      </c>
      <c r="AD25" s="168">
        <v>550</v>
      </c>
      <c r="AE25" s="168">
        <v>560</v>
      </c>
      <c r="AF25" s="168">
        <v>539.64213214196081</v>
      </c>
      <c r="AG25" s="168">
        <v>540.97243769829583</v>
      </c>
      <c r="AH25" s="168">
        <v>508.7236273563351</v>
      </c>
      <c r="AI25" s="168">
        <v>510.48737124294075</v>
      </c>
      <c r="AJ25" s="168">
        <v>401.43257133825352</v>
      </c>
      <c r="AK25" s="183">
        <v>-0.25611336211856273</v>
      </c>
      <c r="AL25" s="183">
        <v>-0.21362879093200543</v>
      </c>
      <c r="AM25" s="151"/>
      <c r="AN25" s="168">
        <v>1565</v>
      </c>
      <c r="AO25" s="168">
        <v>1435</v>
      </c>
      <c r="AP25" s="168">
        <v>1380</v>
      </c>
      <c r="AQ25" s="168">
        <v>1460</v>
      </c>
      <c r="AR25" s="168">
        <v>1180</v>
      </c>
      <c r="AS25" s="168">
        <v>1330</v>
      </c>
      <c r="AT25" s="168">
        <v>1200</v>
      </c>
      <c r="AU25" s="168">
        <v>1260</v>
      </c>
      <c r="AV25" s="168">
        <v>1150</v>
      </c>
      <c r="AW25" s="168">
        <v>1110</v>
      </c>
      <c r="AX25" s="168">
        <v>1080.6145698402565</v>
      </c>
      <c r="AY25" s="168">
        <v>1019.2109985992759</v>
      </c>
      <c r="AZ25" s="183">
        <v>-5.6822823747469699E-2</v>
      </c>
    </row>
    <row r="26" spans="1:52" ht="13.8" x14ac:dyDescent="0.25">
      <c r="B26" s="154"/>
      <c r="C26" s="160"/>
      <c r="D26" s="160"/>
      <c r="E26" s="160"/>
      <c r="F26" s="160"/>
      <c r="G26" s="160"/>
      <c r="H26" s="160"/>
      <c r="I26" s="160"/>
      <c r="J26" s="160"/>
      <c r="K26" s="160"/>
      <c r="L26" s="161"/>
      <c r="M26" s="161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61"/>
      <c r="AL26" s="161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257"/>
    </row>
    <row r="27" spans="1:52" ht="13.8" x14ac:dyDescent="0.25">
      <c r="A27" s="159"/>
      <c r="B27" s="154" t="s">
        <v>6</v>
      </c>
      <c r="C27" s="160"/>
      <c r="D27" s="160">
        <v>1485</v>
      </c>
      <c r="E27" s="160">
        <v>1575</v>
      </c>
      <c r="F27" s="160">
        <v>1685</v>
      </c>
      <c r="G27" s="160">
        <v>1790</v>
      </c>
      <c r="H27" s="160">
        <v>1685</v>
      </c>
      <c r="I27" s="160">
        <v>1910</v>
      </c>
      <c r="J27" s="160">
        <v>2184.3654813631315</v>
      </c>
      <c r="K27" s="160">
        <v>2080.1999999999998</v>
      </c>
      <c r="L27" s="161">
        <v>-4.7686837322721401E-2</v>
      </c>
      <c r="M27" s="161"/>
      <c r="N27" s="160">
        <v>385</v>
      </c>
      <c r="O27" s="160">
        <v>410</v>
      </c>
      <c r="P27" s="160">
        <v>415</v>
      </c>
      <c r="Q27" s="160">
        <v>425</v>
      </c>
      <c r="R27" s="160">
        <v>420</v>
      </c>
      <c r="S27" s="160">
        <v>445</v>
      </c>
      <c r="T27" s="160">
        <v>445</v>
      </c>
      <c r="U27" s="160">
        <v>485</v>
      </c>
      <c r="V27" s="160">
        <v>470</v>
      </c>
      <c r="W27" s="160">
        <v>425</v>
      </c>
      <c r="X27" s="160">
        <v>435</v>
      </c>
      <c r="Y27" s="160">
        <v>415</v>
      </c>
      <c r="Z27" s="160">
        <v>420</v>
      </c>
      <c r="AA27" s="160">
        <v>435</v>
      </c>
      <c r="AB27" s="160">
        <v>475</v>
      </c>
      <c r="AC27" s="160">
        <v>475</v>
      </c>
      <c r="AD27" s="160">
        <v>465</v>
      </c>
      <c r="AE27" s="160">
        <v>490</v>
      </c>
      <c r="AF27" s="160">
        <v>548.7731213327969</v>
      </c>
      <c r="AG27" s="160">
        <v>573.61908700045433</v>
      </c>
      <c r="AH27" s="160">
        <v>614.19648721999374</v>
      </c>
      <c r="AI27" s="160">
        <v>447.04978711820559</v>
      </c>
      <c r="AJ27" s="160">
        <v>534.36760439820682</v>
      </c>
      <c r="AK27" s="161">
        <v>-2.6250405449165629E-2</v>
      </c>
      <c r="AL27" s="161">
        <v>0.19532011824202772</v>
      </c>
      <c r="AM27" s="151"/>
      <c r="AN27" s="160">
        <v>780</v>
      </c>
      <c r="AO27" s="160">
        <v>795</v>
      </c>
      <c r="AP27" s="160">
        <v>840</v>
      </c>
      <c r="AQ27" s="160">
        <v>865</v>
      </c>
      <c r="AR27" s="160">
        <v>930</v>
      </c>
      <c r="AS27" s="160">
        <v>895</v>
      </c>
      <c r="AT27" s="160">
        <v>850</v>
      </c>
      <c r="AU27" s="160">
        <v>855</v>
      </c>
      <c r="AV27" s="160">
        <v>950</v>
      </c>
      <c r="AW27" s="160">
        <v>955</v>
      </c>
      <c r="AX27" s="160">
        <v>1122.3922083332513</v>
      </c>
      <c r="AY27" s="160">
        <v>1061.2462743381993</v>
      </c>
      <c r="AZ27" s="161">
        <v>-5.4478223869580782E-2</v>
      </c>
    </row>
    <row r="28" spans="1:52" ht="13.8" x14ac:dyDescent="0.25">
      <c r="B28" s="163"/>
      <c r="C28" s="163" t="s">
        <v>12</v>
      </c>
      <c r="D28" s="164">
        <v>535</v>
      </c>
      <c r="E28" s="164">
        <v>540</v>
      </c>
      <c r="F28" s="164">
        <v>505</v>
      </c>
      <c r="G28" s="164">
        <v>560</v>
      </c>
      <c r="H28" s="164">
        <v>565</v>
      </c>
      <c r="I28" s="164">
        <v>570</v>
      </c>
      <c r="J28" s="164">
        <v>691.84355737018177</v>
      </c>
      <c r="K28" s="164">
        <v>608.4</v>
      </c>
      <c r="L28" s="166">
        <v>-0.12061044217476756</v>
      </c>
      <c r="M28" s="166"/>
      <c r="N28" s="164">
        <v>145</v>
      </c>
      <c r="O28" s="164">
        <v>125</v>
      </c>
      <c r="P28" s="164">
        <v>135</v>
      </c>
      <c r="Q28" s="164">
        <v>130</v>
      </c>
      <c r="R28" s="164">
        <v>125</v>
      </c>
      <c r="S28" s="164">
        <v>115</v>
      </c>
      <c r="T28" s="164">
        <v>140</v>
      </c>
      <c r="U28" s="164">
        <v>135</v>
      </c>
      <c r="V28" s="164">
        <v>165</v>
      </c>
      <c r="W28" s="164">
        <v>130</v>
      </c>
      <c r="X28" s="164">
        <v>150</v>
      </c>
      <c r="Y28" s="164">
        <v>135</v>
      </c>
      <c r="Z28" s="164">
        <v>160</v>
      </c>
      <c r="AA28" s="164">
        <v>135</v>
      </c>
      <c r="AB28" s="164">
        <v>145</v>
      </c>
      <c r="AC28" s="164">
        <v>135</v>
      </c>
      <c r="AD28" s="164">
        <v>155</v>
      </c>
      <c r="AE28" s="164">
        <v>135</v>
      </c>
      <c r="AF28" s="164">
        <v>138.49558265144424</v>
      </c>
      <c r="AG28" s="164">
        <v>200.48774859204042</v>
      </c>
      <c r="AH28" s="164">
        <v>161.89193140104905</v>
      </c>
      <c r="AI28" s="164">
        <v>190.96829472564815</v>
      </c>
      <c r="AJ28" s="164">
        <v>161.58014644812044</v>
      </c>
      <c r="AK28" s="166">
        <v>0.16668086703367127</v>
      </c>
      <c r="AL28" s="166">
        <v>-0.15389019585553593</v>
      </c>
      <c r="AM28" s="164"/>
      <c r="AN28" s="165">
        <v>270</v>
      </c>
      <c r="AO28" s="165">
        <v>270</v>
      </c>
      <c r="AP28" s="165">
        <v>265</v>
      </c>
      <c r="AQ28" s="165">
        <v>240</v>
      </c>
      <c r="AR28" s="165">
        <v>275</v>
      </c>
      <c r="AS28" s="165">
        <v>295</v>
      </c>
      <c r="AT28" s="165">
        <v>285</v>
      </c>
      <c r="AU28" s="165">
        <v>295</v>
      </c>
      <c r="AV28" s="165">
        <v>280</v>
      </c>
      <c r="AW28" s="165">
        <v>290</v>
      </c>
      <c r="AX28" s="165">
        <v>338.98333124348466</v>
      </c>
      <c r="AY28" s="165">
        <v>352.86022612669717</v>
      </c>
      <c r="AZ28" s="166">
        <v>4.0936806043849486E-2</v>
      </c>
    </row>
    <row r="29" spans="1:52" ht="13.8" x14ac:dyDescent="0.25">
      <c r="B29" s="163"/>
      <c r="C29" s="163" t="s">
        <v>13</v>
      </c>
      <c r="D29" s="164">
        <v>50</v>
      </c>
      <c r="E29" s="164">
        <v>65</v>
      </c>
      <c r="F29" s="164">
        <v>205</v>
      </c>
      <c r="G29" s="164">
        <v>215</v>
      </c>
      <c r="H29" s="164">
        <v>100</v>
      </c>
      <c r="I29" s="164">
        <v>235</v>
      </c>
      <c r="J29" s="164">
        <v>218.82799632930983</v>
      </c>
      <c r="K29" s="164">
        <v>122.4</v>
      </c>
      <c r="L29" s="166">
        <v>-0.44065657935375546</v>
      </c>
      <c r="M29" s="166"/>
      <c r="N29" s="165">
        <v>15</v>
      </c>
      <c r="O29" s="165">
        <v>15</v>
      </c>
      <c r="P29" s="165">
        <v>55</v>
      </c>
      <c r="Q29" s="165">
        <v>50</v>
      </c>
      <c r="R29" s="165">
        <v>50</v>
      </c>
      <c r="S29" s="165">
        <v>50</v>
      </c>
      <c r="T29" s="165">
        <v>55</v>
      </c>
      <c r="U29" s="165">
        <v>60</v>
      </c>
      <c r="V29" s="165">
        <v>55</v>
      </c>
      <c r="W29" s="165">
        <v>55</v>
      </c>
      <c r="X29" s="165">
        <v>35</v>
      </c>
      <c r="Y29" s="165">
        <v>15</v>
      </c>
      <c r="Z29" s="165">
        <v>25</v>
      </c>
      <c r="AA29" s="165">
        <v>25</v>
      </c>
      <c r="AB29" s="165">
        <v>55</v>
      </c>
      <c r="AC29" s="165">
        <v>55</v>
      </c>
      <c r="AD29" s="165">
        <v>55</v>
      </c>
      <c r="AE29" s="165">
        <v>55</v>
      </c>
      <c r="AF29" s="165">
        <v>54.706999082327457</v>
      </c>
      <c r="AG29" s="165">
        <v>54.706999082327457</v>
      </c>
      <c r="AH29" s="165">
        <v>54.706999082327457</v>
      </c>
      <c r="AI29" s="165">
        <v>54.706999082327457</v>
      </c>
      <c r="AJ29" s="165">
        <v>34.339649626480693</v>
      </c>
      <c r="AK29" s="166">
        <v>-0.37229878804348876</v>
      </c>
      <c r="AL29" s="166">
        <v>-0.37229878804348876</v>
      </c>
      <c r="AM29" s="165"/>
      <c r="AN29" s="165">
        <v>35</v>
      </c>
      <c r="AO29" s="165">
        <v>30</v>
      </c>
      <c r="AP29" s="165">
        <v>105</v>
      </c>
      <c r="AQ29" s="165">
        <v>100</v>
      </c>
      <c r="AR29" s="165">
        <v>115</v>
      </c>
      <c r="AS29" s="165">
        <v>110</v>
      </c>
      <c r="AT29" s="165">
        <v>50</v>
      </c>
      <c r="AU29" s="165">
        <v>50</v>
      </c>
      <c r="AV29" s="165">
        <v>110</v>
      </c>
      <c r="AW29" s="165">
        <v>110</v>
      </c>
      <c r="AX29" s="165">
        <v>109.41399816465491</v>
      </c>
      <c r="AY29" s="165">
        <v>109.41399816465491</v>
      </c>
      <c r="AZ29" s="166">
        <v>0</v>
      </c>
    </row>
    <row r="30" spans="1:52" ht="13.8" x14ac:dyDescent="0.25">
      <c r="B30" s="163"/>
      <c r="C30" s="163" t="s">
        <v>10</v>
      </c>
      <c r="D30" s="165">
        <v>195</v>
      </c>
      <c r="E30" s="165">
        <v>215</v>
      </c>
      <c r="F30" s="165">
        <v>205</v>
      </c>
      <c r="G30" s="165">
        <v>195</v>
      </c>
      <c r="H30" s="165">
        <v>210</v>
      </c>
      <c r="I30" s="165">
        <v>205</v>
      </c>
      <c r="J30" s="165">
        <v>145.15191837168101</v>
      </c>
      <c r="K30" s="165">
        <v>140.5</v>
      </c>
      <c r="L30" s="166">
        <v>-3.2048617916086673E-2</v>
      </c>
      <c r="M30" s="166"/>
      <c r="N30" s="165">
        <v>55</v>
      </c>
      <c r="O30" s="165">
        <v>60</v>
      </c>
      <c r="P30" s="165">
        <v>60</v>
      </c>
      <c r="Q30" s="165">
        <v>50</v>
      </c>
      <c r="R30" s="165">
        <v>50</v>
      </c>
      <c r="S30" s="165">
        <v>50</v>
      </c>
      <c r="T30" s="165">
        <v>50</v>
      </c>
      <c r="U30" s="165">
        <v>50</v>
      </c>
      <c r="V30" s="165">
        <v>50</v>
      </c>
      <c r="W30" s="165">
        <v>50</v>
      </c>
      <c r="X30" s="165">
        <v>55</v>
      </c>
      <c r="Y30" s="165">
        <v>50</v>
      </c>
      <c r="Z30" s="165">
        <v>50</v>
      </c>
      <c r="AA30" s="165">
        <v>65</v>
      </c>
      <c r="AB30" s="165">
        <v>55</v>
      </c>
      <c r="AC30" s="165">
        <v>50</v>
      </c>
      <c r="AD30" s="165">
        <v>50</v>
      </c>
      <c r="AE30" s="165">
        <v>55</v>
      </c>
      <c r="AF30" s="165">
        <v>34.989784720000003</v>
      </c>
      <c r="AG30" s="165">
        <v>35.739224099999994</v>
      </c>
      <c r="AH30" s="165">
        <v>37.529548059999996</v>
      </c>
      <c r="AI30" s="165">
        <v>36.166362800000002</v>
      </c>
      <c r="AJ30" s="165">
        <v>31.907778800000003</v>
      </c>
      <c r="AK30" s="166">
        <v>-8.8083020363321635E-2</v>
      </c>
      <c r="AL30" s="166">
        <v>-0.11774985567528506</v>
      </c>
      <c r="AM30" s="164"/>
      <c r="AN30" s="165">
        <v>100</v>
      </c>
      <c r="AO30" s="165">
        <v>115</v>
      </c>
      <c r="AP30" s="165">
        <v>110</v>
      </c>
      <c r="AQ30" s="165">
        <v>100</v>
      </c>
      <c r="AR30" s="165">
        <v>100</v>
      </c>
      <c r="AS30" s="165">
        <v>100</v>
      </c>
      <c r="AT30" s="165">
        <v>105</v>
      </c>
      <c r="AU30" s="165">
        <v>115</v>
      </c>
      <c r="AV30" s="165">
        <v>105</v>
      </c>
      <c r="AW30" s="165">
        <v>105</v>
      </c>
      <c r="AX30" s="165">
        <v>70.72900881999999</v>
      </c>
      <c r="AY30" s="165">
        <v>73.695910859999998</v>
      </c>
      <c r="AZ30" s="166">
        <v>4.1947456771952656E-2</v>
      </c>
    </row>
    <row r="31" spans="1:52" ht="13.8" x14ac:dyDescent="0.25">
      <c r="B31" s="163"/>
      <c r="C31" s="163" t="s">
        <v>11</v>
      </c>
      <c r="D31" s="164">
        <v>145</v>
      </c>
      <c r="E31" s="164">
        <v>175</v>
      </c>
      <c r="F31" s="164">
        <v>200</v>
      </c>
      <c r="G31" s="164">
        <v>205</v>
      </c>
      <c r="H31" s="164">
        <v>180</v>
      </c>
      <c r="I31" s="164">
        <v>245</v>
      </c>
      <c r="J31" s="164">
        <v>302.68517329239558</v>
      </c>
      <c r="K31" s="164">
        <v>477.5</v>
      </c>
      <c r="L31" s="166">
        <v>0.57754671233510446</v>
      </c>
      <c r="M31" s="166"/>
      <c r="N31" s="165">
        <v>40</v>
      </c>
      <c r="O31" s="165">
        <v>50</v>
      </c>
      <c r="P31" s="165">
        <v>30</v>
      </c>
      <c r="Q31" s="165">
        <v>45</v>
      </c>
      <c r="R31" s="165">
        <v>70</v>
      </c>
      <c r="S31" s="165">
        <v>70</v>
      </c>
      <c r="T31" s="165">
        <v>60</v>
      </c>
      <c r="U31" s="165">
        <v>80</v>
      </c>
      <c r="V31" s="165">
        <v>60</v>
      </c>
      <c r="W31" s="165">
        <v>5</v>
      </c>
      <c r="X31" s="165">
        <v>40</v>
      </c>
      <c r="Y31" s="165">
        <v>50</v>
      </c>
      <c r="Z31" s="165">
        <v>45</v>
      </c>
      <c r="AA31" s="165">
        <v>35</v>
      </c>
      <c r="AB31" s="165">
        <v>60</v>
      </c>
      <c r="AC31" s="165">
        <v>60</v>
      </c>
      <c r="AD31" s="165">
        <v>65</v>
      </c>
      <c r="AE31" s="165">
        <v>65</v>
      </c>
      <c r="AF31" s="165">
        <v>113.8158952167764</v>
      </c>
      <c r="AG31" s="165">
        <v>70.953878080441257</v>
      </c>
      <c r="AH31" s="165">
        <v>144.30575166380027</v>
      </c>
      <c r="AI31" s="165">
        <v>-26.390351668622337</v>
      </c>
      <c r="AJ31" s="165">
        <v>132.29153495587286</v>
      </c>
      <c r="AK31" s="166">
        <v>0.16232916943549347</v>
      </c>
      <c r="AL31" s="166" t="s">
        <v>93</v>
      </c>
      <c r="AM31" s="164"/>
      <c r="AN31" s="165">
        <v>85</v>
      </c>
      <c r="AO31" s="165">
        <v>90</v>
      </c>
      <c r="AP31" s="165">
        <v>75</v>
      </c>
      <c r="AQ31" s="165">
        <v>140</v>
      </c>
      <c r="AR31" s="165">
        <v>140</v>
      </c>
      <c r="AS31" s="165">
        <v>65</v>
      </c>
      <c r="AT31" s="165">
        <v>90</v>
      </c>
      <c r="AU31" s="165">
        <v>80</v>
      </c>
      <c r="AV31" s="165">
        <v>120</v>
      </c>
      <c r="AW31" s="165">
        <v>130</v>
      </c>
      <c r="AX31" s="165">
        <v>184.76977329721765</v>
      </c>
      <c r="AY31" s="165">
        <v>117.91539999517792</v>
      </c>
      <c r="AZ31" s="166">
        <v>-0.36182527103336798</v>
      </c>
    </row>
    <row r="32" spans="1:52" ht="13.8" x14ac:dyDescent="0.25">
      <c r="B32" s="163"/>
      <c r="C32" s="163" t="s">
        <v>53</v>
      </c>
      <c r="D32" s="164">
        <v>220</v>
      </c>
      <c r="E32" s="164">
        <v>220</v>
      </c>
      <c r="F32" s="164">
        <v>225</v>
      </c>
      <c r="G32" s="164">
        <v>230</v>
      </c>
      <c r="H32" s="164">
        <v>235</v>
      </c>
      <c r="I32" s="164">
        <v>240</v>
      </c>
      <c r="J32" s="164">
        <v>248.88000000000005</v>
      </c>
      <c r="K32" s="164">
        <v>228.5</v>
      </c>
      <c r="L32" s="166">
        <v>-8.1886853101896695E-2</v>
      </c>
      <c r="M32" s="166"/>
      <c r="N32" s="165">
        <v>45</v>
      </c>
      <c r="O32" s="165">
        <v>65</v>
      </c>
      <c r="P32" s="165">
        <v>50</v>
      </c>
      <c r="Q32" s="165">
        <v>65</v>
      </c>
      <c r="R32" s="165">
        <v>45</v>
      </c>
      <c r="S32" s="165">
        <v>65</v>
      </c>
      <c r="T32" s="165">
        <v>50</v>
      </c>
      <c r="U32" s="165">
        <v>70</v>
      </c>
      <c r="V32" s="165">
        <v>45</v>
      </c>
      <c r="W32" s="165">
        <v>75</v>
      </c>
      <c r="X32" s="165">
        <v>55</v>
      </c>
      <c r="Y32" s="165">
        <v>70</v>
      </c>
      <c r="Z32" s="165">
        <v>45</v>
      </c>
      <c r="AA32" s="165">
        <v>70</v>
      </c>
      <c r="AB32" s="165">
        <v>55</v>
      </c>
      <c r="AC32" s="165">
        <v>70</v>
      </c>
      <c r="AD32" s="165">
        <v>45</v>
      </c>
      <c r="AE32" s="165">
        <v>70</v>
      </c>
      <c r="AF32" s="165">
        <v>62.22</v>
      </c>
      <c r="AG32" s="165">
        <v>67.320000000000007</v>
      </c>
      <c r="AH32" s="165">
        <v>72.42</v>
      </c>
      <c r="AI32" s="165">
        <v>46.92</v>
      </c>
      <c r="AJ32" s="165">
        <v>59.108999999999995</v>
      </c>
      <c r="AK32" s="166">
        <v>-5.0000000000000065E-2</v>
      </c>
      <c r="AL32" s="166">
        <v>0.25978260869565201</v>
      </c>
      <c r="AM32" s="164"/>
      <c r="AN32" s="165">
        <v>110</v>
      </c>
      <c r="AO32" s="165">
        <v>110</v>
      </c>
      <c r="AP32" s="165">
        <v>115</v>
      </c>
      <c r="AQ32" s="165">
        <v>110</v>
      </c>
      <c r="AR32" s="165">
        <v>120</v>
      </c>
      <c r="AS32" s="165">
        <v>120</v>
      </c>
      <c r="AT32" s="165">
        <v>125</v>
      </c>
      <c r="AU32" s="165">
        <v>115</v>
      </c>
      <c r="AV32" s="165">
        <v>125</v>
      </c>
      <c r="AW32" s="165">
        <v>115</v>
      </c>
      <c r="AX32" s="165">
        <v>129.54000000000002</v>
      </c>
      <c r="AY32" s="165">
        <v>119.34</v>
      </c>
      <c r="AZ32" s="166">
        <v>-7.8740157480315084E-2</v>
      </c>
    </row>
    <row r="33" spans="1:52" ht="13.8" x14ac:dyDescent="0.25">
      <c r="B33" s="169"/>
      <c r="C33" s="169" t="s">
        <v>2</v>
      </c>
      <c r="D33" s="169">
        <v>340</v>
      </c>
      <c r="E33" s="169">
        <v>360</v>
      </c>
      <c r="F33" s="169">
        <v>345</v>
      </c>
      <c r="G33" s="169">
        <v>385</v>
      </c>
      <c r="H33" s="169">
        <v>395</v>
      </c>
      <c r="I33" s="169">
        <v>415</v>
      </c>
      <c r="J33" s="169">
        <v>576.97683599956338</v>
      </c>
      <c r="K33" s="169">
        <v>502.9</v>
      </c>
      <c r="L33" s="170">
        <v>-0.1283878855746983</v>
      </c>
      <c r="M33" s="166"/>
      <c r="N33" s="169">
        <v>85</v>
      </c>
      <c r="O33" s="169">
        <v>95</v>
      </c>
      <c r="P33" s="169">
        <v>85</v>
      </c>
      <c r="Q33" s="169">
        <v>85</v>
      </c>
      <c r="R33" s="169">
        <v>80</v>
      </c>
      <c r="S33" s="169">
        <v>95</v>
      </c>
      <c r="T33" s="169">
        <v>90</v>
      </c>
      <c r="U33" s="169">
        <v>90</v>
      </c>
      <c r="V33" s="169">
        <v>95</v>
      </c>
      <c r="W33" s="169">
        <v>110</v>
      </c>
      <c r="X33" s="169">
        <v>100</v>
      </c>
      <c r="Y33" s="169">
        <v>95</v>
      </c>
      <c r="Z33" s="169">
        <v>95</v>
      </c>
      <c r="AA33" s="169">
        <v>105</v>
      </c>
      <c r="AB33" s="169">
        <v>105</v>
      </c>
      <c r="AC33" s="169">
        <v>105</v>
      </c>
      <c r="AD33" s="169">
        <v>95</v>
      </c>
      <c r="AE33" s="169">
        <v>110</v>
      </c>
      <c r="AF33" s="169">
        <v>144.54485966224877</v>
      </c>
      <c r="AG33" s="169">
        <v>144.41123714564523</v>
      </c>
      <c r="AH33" s="169">
        <v>143.34225701281702</v>
      </c>
      <c r="AI33" s="169">
        <v>144.67848217885231</v>
      </c>
      <c r="AJ33" s="169">
        <v>115.13949456773284</v>
      </c>
      <c r="AK33" s="170">
        <v>-0.20343418066353985</v>
      </c>
      <c r="AL33" s="170">
        <v>-0.20416987492724187</v>
      </c>
      <c r="AM33" s="164"/>
      <c r="AN33" s="169">
        <v>180</v>
      </c>
      <c r="AO33" s="169">
        <v>180</v>
      </c>
      <c r="AP33" s="169">
        <v>170</v>
      </c>
      <c r="AQ33" s="169">
        <v>175</v>
      </c>
      <c r="AR33" s="169">
        <v>180</v>
      </c>
      <c r="AS33" s="169">
        <v>205</v>
      </c>
      <c r="AT33" s="169">
        <v>195</v>
      </c>
      <c r="AU33" s="169">
        <v>200</v>
      </c>
      <c r="AV33" s="169">
        <v>210</v>
      </c>
      <c r="AW33" s="169">
        <v>205</v>
      </c>
      <c r="AX33" s="169">
        <v>288.95609680789403</v>
      </c>
      <c r="AY33" s="169">
        <v>288.02073919166935</v>
      </c>
      <c r="AZ33" s="170">
        <v>-3.2370232937030904E-3</v>
      </c>
    </row>
    <row r="34" spans="1:52" ht="13.8" x14ac:dyDescent="0.25"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74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74"/>
      <c r="AL34" s="174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</row>
    <row r="35" spans="1:52" ht="13.8" x14ac:dyDescent="0.25">
      <c r="A35" s="159"/>
      <c r="B35" s="154" t="s">
        <v>3</v>
      </c>
      <c r="C35" s="160"/>
      <c r="D35" s="160">
        <v>935</v>
      </c>
      <c r="E35" s="160">
        <v>150</v>
      </c>
      <c r="F35" s="160">
        <v>305</v>
      </c>
      <c r="G35" s="160">
        <v>535</v>
      </c>
      <c r="H35" s="160">
        <v>275</v>
      </c>
      <c r="I35" s="160">
        <v>15</v>
      </c>
      <c r="J35" s="160">
        <v>1252</v>
      </c>
      <c r="K35" s="160">
        <v>604.5</v>
      </c>
      <c r="L35" s="161">
        <v>-0.51717252396166136</v>
      </c>
      <c r="M35" s="161"/>
      <c r="N35" s="160">
        <v>-175</v>
      </c>
      <c r="O35" s="160">
        <v>0</v>
      </c>
      <c r="P35" s="160">
        <v>-10</v>
      </c>
      <c r="Q35" s="160">
        <v>115</v>
      </c>
      <c r="R35" s="160">
        <v>285</v>
      </c>
      <c r="S35" s="160">
        <v>-95</v>
      </c>
      <c r="T35" s="160">
        <v>165</v>
      </c>
      <c r="U35" s="160">
        <v>95</v>
      </c>
      <c r="V35" s="160">
        <v>50</v>
      </c>
      <c r="W35" s="160">
        <v>225</v>
      </c>
      <c r="X35" s="160">
        <v>80</v>
      </c>
      <c r="Y35" s="160">
        <v>105</v>
      </c>
      <c r="Z35" s="160">
        <v>-10</v>
      </c>
      <c r="AA35" s="160">
        <v>100</v>
      </c>
      <c r="AB35" s="160">
        <v>60</v>
      </c>
      <c r="AC35" s="160">
        <v>-55</v>
      </c>
      <c r="AD35" s="160">
        <v>65</v>
      </c>
      <c r="AE35" s="160">
        <v>-65</v>
      </c>
      <c r="AF35" s="160">
        <v>793.88759599322509</v>
      </c>
      <c r="AG35" s="160">
        <v>125.96520600405151</v>
      </c>
      <c r="AH35" s="160">
        <v>250.73299420174169</v>
      </c>
      <c r="AI35" s="160">
        <v>81.504818220724701</v>
      </c>
      <c r="AJ35" s="160">
        <v>78.878057577637918</v>
      </c>
      <c r="AK35" s="161">
        <v>-0.90064329260749521</v>
      </c>
      <c r="AL35" s="161">
        <v>-3.2228286626849519E-2</v>
      </c>
      <c r="AM35" s="151"/>
      <c r="AN35" s="160">
        <v>325</v>
      </c>
      <c r="AO35" s="160">
        <v>-175</v>
      </c>
      <c r="AP35" s="160">
        <v>105</v>
      </c>
      <c r="AQ35" s="160">
        <v>190</v>
      </c>
      <c r="AR35" s="160">
        <v>260</v>
      </c>
      <c r="AS35" s="160">
        <v>275</v>
      </c>
      <c r="AT35" s="160">
        <v>185</v>
      </c>
      <c r="AU35" s="160">
        <v>90</v>
      </c>
      <c r="AV35" s="160">
        <v>5</v>
      </c>
      <c r="AW35" s="160">
        <v>0</v>
      </c>
      <c r="AX35" s="160">
        <v>919.85280199727663</v>
      </c>
      <c r="AY35" s="160">
        <v>332.23781242246639</v>
      </c>
      <c r="AZ35" s="161">
        <v>-0.6388141540678266</v>
      </c>
    </row>
    <row r="36" spans="1:52" ht="13.8" x14ac:dyDescent="0.25">
      <c r="B36" s="163"/>
      <c r="C36" s="163" t="s">
        <v>84</v>
      </c>
      <c r="D36" s="164">
        <v>-5</v>
      </c>
      <c r="E36" s="164">
        <v>50</v>
      </c>
      <c r="F36" s="164">
        <v>525</v>
      </c>
      <c r="G36" s="164">
        <v>460</v>
      </c>
      <c r="H36" s="164">
        <v>215</v>
      </c>
      <c r="I36" s="164">
        <v>280</v>
      </c>
      <c r="J36" s="164">
        <v>281</v>
      </c>
      <c r="K36" s="164">
        <v>604.5</v>
      </c>
      <c r="L36" s="166">
        <v>1.1512455516014235</v>
      </c>
      <c r="M36" s="166"/>
      <c r="N36" s="165">
        <v>15</v>
      </c>
      <c r="O36" s="165">
        <v>40</v>
      </c>
      <c r="P36" s="165">
        <v>45</v>
      </c>
      <c r="Q36" s="165">
        <v>75</v>
      </c>
      <c r="R36" s="165">
        <v>180</v>
      </c>
      <c r="S36" s="165">
        <v>220</v>
      </c>
      <c r="T36" s="165">
        <v>150</v>
      </c>
      <c r="U36" s="165">
        <v>115</v>
      </c>
      <c r="V36" s="165">
        <v>80</v>
      </c>
      <c r="W36" s="165">
        <v>115</v>
      </c>
      <c r="X36" s="165">
        <v>30</v>
      </c>
      <c r="Y36" s="165">
        <v>75</v>
      </c>
      <c r="Z36" s="165">
        <v>45</v>
      </c>
      <c r="AA36" s="165">
        <v>65</v>
      </c>
      <c r="AB36" s="165">
        <v>85</v>
      </c>
      <c r="AC36" s="165">
        <v>70</v>
      </c>
      <c r="AD36" s="165">
        <v>70</v>
      </c>
      <c r="AE36" s="165">
        <v>50</v>
      </c>
      <c r="AF36" s="165">
        <v>110.62812409498582</v>
      </c>
      <c r="AG36" s="165">
        <v>88.922774273872548</v>
      </c>
      <c r="AH36" s="165">
        <v>53.390988350310202</v>
      </c>
      <c r="AI36" s="165">
        <v>28.192228502226257</v>
      </c>
      <c r="AJ36" s="165">
        <v>312.47541981441475</v>
      </c>
      <c r="AK36" s="166">
        <v>1.8245567966615968</v>
      </c>
      <c r="AL36" s="166" t="s">
        <v>93</v>
      </c>
      <c r="AM36" s="160"/>
      <c r="AN36" s="165">
        <v>-5</v>
      </c>
      <c r="AO36" s="165">
        <v>55</v>
      </c>
      <c r="AP36" s="165">
        <v>120</v>
      </c>
      <c r="AQ36" s="165">
        <v>400</v>
      </c>
      <c r="AR36" s="165">
        <v>265</v>
      </c>
      <c r="AS36" s="165">
        <v>195</v>
      </c>
      <c r="AT36" s="165">
        <v>105</v>
      </c>
      <c r="AU36" s="165">
        <v>110</v>
      </c>
      <c r="AV36" s="165">
        <v>155</v>
      </c>
      <c r="AW36" s="165">
        <v>120</v>
      </c>
      <c r="AX36" s="165">
        <v>199.55089836885838</v>
      </c>
      <c r="AY36" s="165">
        <v>81.583216852536452</v>
      </c>
      <c r="AZ36" s="166">
        <v>-0.59116587537614307</v>
      </c>
    </row>
    <row r="37" spans="1:52" ht="13.8" x14ac:dyDescent="0.25">
      <c r="B37" s="163"/>
      <c r="C37" s="163" t="s">
        <v>40</v>
      </c>
      <c r="D37" s="164">
        <v>905</v>
      </c>
      <c r="E37" s="164">
        <v>215</v>
      </c>
      <c r="F37" s="164">
        <v>-240</v>
      </c>
      <c r="G37" s="164">
        <v>-10</v>
      </c>
      <c r="H37" s="164">
        <v>105</v>
      </c>
      <c r="I37" s="164">
        <v>-245</v>
      </c>
      <c r="J37" s="164">
        <v>991</v>
      </c>
      <c r="K37" s="164">
        <v>0</v>
      </c>
      <c r="L37" s="166">
        <v>-1</v>
      </c>
      <c r="M37" s="166"/>
      <c r="N37" s="165">
        <v>-95</v>
      </c>
      <c r="O37" s="165">
        <v>-30</v>
      </c>
      <c r="P37" s="165">
        <v>-50</v>
      </c>
      <c r="Q37" s="165">
        <v>45</v>
      </c>
      <c r="R37" s="165">
        <v>110</v>
      </c>
      <c r="S37" s="165">
        <v>-345</v>
      </c>
      <c r="T37" s="165">
        <v>-25</v>
      </c>
      <c r="U37" s="165">
        <v>-15</v>
      </c>
      <c r="V37" s="165">
        <v>-85</v>
      </c>
      <c r="W37" s="165">
        <v>115</v>
      </c>
      <c r="X37" s="165">
        <v>60</v>
      </c>
      <c r="Y37" s="165">
        <v>30</v>
      </c>
      <c r="Z37" s="165">
        <v>-40</v>
      </c>
      <c r="AA37" s="165">
        <v>55</v>
      </c>
      <c r="AB37" s="165">
        <v>-15</v>
      </c>
      <c r="AC37" s="165">
        <v>-125</v>
      </c>
      <c r="AD37" s="165">
        <v>5</v>
      </c>
      <c r="AE37" s="165">
        <v>-115</v>
      </c>
      <c r="AF37" s="165">
        <v>686.97303968000006</v>
      </c>
      <c r="AG37" s="165">
        <v>49.912419320000048</v>
      </c>
      <c r="AH37" s="165">
        <v>207</v>
      </c>
      <c r="AI37" s="165">
        <v>47.285506464202307</v>
      </c>
      <c r="AJ37" s="165">
        <v>-213.15535744631916</v>
      </c>
      <c r="AK37" s="166">
        <v>-1.3102819836213797</v>
      </c>
      <c r="AL37" s="166" t="s">
        <v>94</v>
      </c>
      <c r="AM37" s="160"/>
      <c r="AN37" s="165">
        <v>340</v>
      </c>
      <c r="AO37" s="165">
        <v>-125</v>
      </c>
      <c r="AP37" s="165">
        <v>-5</v>
      </c>
      <c r="AQ37" s="165">
        <v>-235</v>
      </c>
      <c r="AR37" s="165">
        <v>-40</v>
      </c>
      <c r="AS37" s="165">
        <v>30</v>
      </c>
      <c r="AT37" s="165">
        <v>90</v>
      </c>
      <c r="AU37" s="165">
        <v>15</v>
      </c>
      <c r="AV37" s="165">
        <v>-140</v>
      </c>
      <c r="AW37" s="165">
        <v>-110</v>
      </c>
      <c r="AX37" s="165">
        <v>736.88545900000008</v>
      </c>
      <c r="AY37" s="165">
        <v>254.28550646420231</v>
      </c>
      <c r="AZ37" s="166">
        <v>-0.65491854485867629</v>
      </c>
    </row>
    <row r="38" spans="1:52" ht="13.8" x14ac:dyDescent="0.25">
      <c r="B38" s="163"/>
      <c r="C38" s="163" t="s">
        <v>34</v>
      </c>
      <c r="D38" s="164">
        <v>35</v>
      </c>
      <c r="E38" s="164">
        <v>-115</v>
      </c>
      <c r="F38" s="164">
        <v>20</v>
      </c>
      <c r="G38" s="164">
        <v>85</v>
      </c>
      <c r="H38" s="164">
        <v>-45</v>
      </c>
      <c r="I38" s="164">
        <v>-20</v>
      </c>
      <c r="J38" s="164">
        <v>-20</v>
      </c>
      <c r="K38" s="164">
        <v>0</v>
      </c>
      <c r="L38" s="166">
        <v>1</v>
      </c>
      <c r="M38" s="166"/>
      <c r="N38" s="165">
        <v>-95</v>
      </c>
      <c r="O38" s="165">
        <v>-10</v>
      </c>
      <c r="P38" s="165">
        <v>-5</v>
      </c>
      <c r="Q38" s="165">
        <v>-5</v>
      </c>
      <c r="R38" s="165">
        <v>-5</v>
      </c>
      <c r="S38" s="165">
        <v>30</v>
      </c>
      <c r="T38" s="165">
        <v>40</v>
      </c>
      <c r="U38" s="165">
        <v>-5</v>
      </c>
      <c r="V38" s="165">
        <v>55</v>
      </c>
      <c r="W38" s="165">
        <v>-5</v>
      </c>
      <c r="X38" s="165">
        <v>-10</v>
      </c>
      <c r="Y38" s="165">
        <v>0</v>
      </c>
      <c r="Z38" s="165">
        <v>-15</v>
      </c>
      <c r="AA38" s="165">
        <v>-20</v>
      </c>
      <c r="AB38" s="165">
        <v>-10</v>
      </c>
      <c r="AC38" s="165">
        <v>0</v>
      </c>
      <c r="AD38" s="165">
        <v>-10</v>
      </c>
      <c r="AE38" s="165">
        <v>0</v>
      </c>
      <c r="AF38" s="165">
        <v>-3.7135677817608959</v>
      </c>
      <c r="AG38" s="165">
        <v>-12.869987589821081</v>
      </c>
      <c r="AH38" s="165">
        <v>-9.6579941485684895</v>
      </c>
      <c r="AI38" s="165">
        <v>6.0270832542961434</v>
      </c>
      <c r="AJ38" s="165">
        <v>-20.442004790457666</v>
      </c>
      <c r="AK38" s="166" t="s">
        <v>94</v>
      </c>
      <c r="AL38" s="166" t="s">
        <v>94</v>
      </c>
      <c r="AM38" s="160"/>
      <c r="AN38" s="165">
        <v>-10</v>
      </c>
      <c r="AO38" s="165">
        <v>-105</v>
      </c>
      <c r="AP38" s="165">
        <v>-10</v>
      </c>
      <c r="AQ38" s="165">
        <v>25</v>
      </c>
      <c r="AR38" s="165">
        <v>35</v>
      </c>
      <c r="AS38" s="165">
        <v>50</v>
      </c>
      <c r="AT38" s="165">
        <v>-10</v>
      </c>
      <c r="AU38" s="165">
        <v>-35</v>
      </c>
      <c r="AV38" s="165">
        <v>-10</v>
      </c>
      <c r="AW38" s="165">
        <v>-10</v>
      </c>
      <c r="AX38" s="165">
        <v>-16.583555371581976</v>
      </c>
      <c r="AY38" s="165">
        <v>-3.630910894272346</v>
      </c>
      <c r="AZ38" s="166">
        <v>0.78105353086742946</v>
      </c>
    </row>
    <row r="39" spans="1:52" ht="13.8" x14ac:dyDescent="0.25">
      <c r="B39" s="154"/>
      <c r="C39" s="160"/>
      <c r="D39" s="160"/>
      <c r="E39" s="160"/>
      <c r="F39" s="160"/>
      <c r="G39" s="160"/>
      <c r="H39" s="160"/>
      <c r="I39" s="160"/>
      <c r="J39" s="160"/>
      <c r="K39" s="160"/>
      <c r="L39" s="253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253"/>
      <c r="AL39" s="253"/>
      <c r="AM39" s="160"/>
      <c r="AN39" s="160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253"/>
    </row>
    <row r="40" spans="1:52" ht="13.8" x14ac:dyDescent="0.25">
      <c r="B40" s="175" t="s">
        <v>25</v>
      </c>
      <c r="C40" s="176"/>
      <c r="D40" s="176">
        <v>8490</v>
      </c>
      <c r="E40" s="176">
        <v>7975</v>
      </c>
      <c r="F40" s="176">
        <v>8195</v>
      </c>
      <c r="G40" s="176">
        <v>8285</v>
      </c>
      <c r="H40" s="176">
        <v>7745</v>
      </c>
      <c r="I40" s="176">
        <v>7270</v>
      </c>
      <c r="J40" s="176">
        <v>8430.1528857494977</v>
      </c>
      <c r="K40" s="176">
        <v>6950.4719668305397</v>
      </c>
      <c r="L40" s="177">
        <v>-0.17552242989806754</v>
      </c>
      <c r="M40" s="178"/>
      <c r="N40" s="176">
        <v>1715</v>
      </c>
      <c r="O40" s="176">
        <v>1920</v>
      </c>
      <c r="P40" s="176">
        <v>1985</v>
      </c>
      <c r="Q40" s="176">
        <v>2060</v>
      </c>
      <c r="R40" s="176">
        <v>2300</v>
      </c>
      <c r="S40" s="176">
        <v>1870</v>
      </c>
      <c r="T40" s="176">
        <v>2070</v>
      </c>
      <c r="U40" s="176">
        <v>2085</v>
      </c>
      <c r="V40" s="176">
        <v>1940</v>
      </c>
      <c r="W40" s="176">
        <v>2220</v>
      </c>
      <c r="X40" s="176">
        <v>1980</v>
      </c>
      <c r="Y40" s="176">
        <v>1950</v>
      </c>
      <c r="Z40" s="176">
        <v>1775</v>
      </c>
      <c r="AA40" s="176">
        <v>2060</v>
      </c>
      <c r="AB40" s="176">
        <v>1915</v>
      </c>
      <c r="AC40" s="176">
        <v>1805</v>
      </c>
      <c r="AD40" s="176">
        <v>1795</v>
      </c>
      <c r="AE40" s="176">
        <v>1750</v>
      </c>
      <c r="AF40" s="176">
        <v>2648.5718090464006</v>
      </c>
      <c r="AG40" s="176">
        <v>1987.2178745988294</v>
      </c>
      <c r="AH40" s="176">
        <v>2051.4142214098083</v>
      </c>
      <c r="AI40" s="176">
        <v>1742.2843500843569</v>
      </c>
      <c r="AJ40" s="176">
        <v>1648.7196303669775</v>
      </c>
      <c r="AK40" s="177">
        <v>-0.37750616210002352</v>
      </c>
      <c r="AL40" s="177">
        <v>-5.3702324602094495E-2</v>
      </c>
      <c r="AM40" s="164"/>
      <c r="AN40" s="176">
        <v>4340</v>
      </c>
      <c r="AO40" s="176">
        <v>3635</v>
      </c>
      <c r="AP40" s="176">
        <v>4045</v>
      </c>
      <c r="AQ40" s="176">
        <v>4170</v>
      </c>
      <c r="AR40" s="176">
        <v>4155</v>
      </c>
      <c r="AS40" s="176">
        <v>4160</v>
      </c>
      <c r="AT40" s="176">
        <v>3930</v>
      </c>
      <c r="AU40" s="176">
        <v>3835</v>
      </c>
      <c r="AV40" s="176">
        <v>3720</v>
      </c>
      <c r="AW40" s="176">
        <v>3545</v>
      </c>
      <c r="AX40" s="176">
        <v>4635.7896836452301</v>
      </c>
      <c r="AY40" s="176">
        <v>3793.6985714941652</v>
      </c>
      <c r="AZ40" s="177">
        <v>-0.18164998190532855</v>
      </c>
    </row>
    <row r="41" spans="1:52" ht="13.8" x14ac:dyDescent="0.25">
      <c r="B41" s="154"/>
      <c r="C41" s="184"/>
      <c r="D41" s="184"/>
      <c r="E41" s="184"/>
      <c r="F41" s="184"/>
      <c r="G41" s="184"/>
      <c r="H41" s="184"/>
      <c r="I41" s="184"/>
      <c r="J41" s="184"/>
      <c r="K41" s="184"/>
      <c r="L41" s="25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254"/>
      <c r="AL41" s="254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84"/>
    </row>
    <row r="42" spans="1:52" ht="13.8" x14ac:dyDescent="0.25">
      <c r="B42" s="185" t="s">
        <v>7</v>
      </c>
      <c r="C42" s="186"/>
      <c r="D42" s="186">
        <v>-655</v>
      </c>
      <c r="E42" s="186">
        <v>-735</v>
      </c>
      <c r="F42" s="186">
        <v>-300</v>
      </c>
      <c r="G42" s="186">
        <v>-380</v>
      </c>
      <c r="H42" s="186">
        <v>300</v>
      </c>
      <c r="I42" s="186">
        <v>790</v>
      </c>
      <c r="J42" s="186">
        <v>-168.35201489163046</v>
      </c>
      <c r="K42" s="186">
        <v>246.70715954303341</v>
      </c>
      <c r="L42" s="187">
        <v>2.4654244542415533</v>
      </c>
      <c r="M42" s="161"/>
      <c r="N42" s="186">
        <v>230</v>
      </c>
      <c r="O42" s="186">
        <v>-70</v>
      </c>
      <c r="P42" s="186">
        <v>-130</v>
      </c>
      <c r="Q42" s="186">
        <v>-45</v>
      </c>
      <c r="R42" s="186">
        <v>-205</v>
      </c>
      <c r="S42" s="186">
        <v>70</v>
      </c>
      <c r="T42" s="186">
        <v>-255</v>
      </c>
      <c r="U42" s="186">
        <v>105</v>
      </c>
      <c r="V42" s="186">
        <v>85</v>
      </c>
      <c r="W42" s="186">
        <v>-345</v>
      </c>
      <c r="X42" s="186">
        <v>-195</v>
      </c>
      <c r="Y42" s="186">
        <v>160</v>
      </c>
      <c r="Z42" s="186">
        <v>260</v>
      </c>
      <c r="AA42" s="186">
        <v>50</v>
      </c>
      <c r="AB42" s="186">
        <v>-160</v>
      </c>
      <c r="AC42" s="186">
        <v>335</v>
      </c>
      <c r="AD42" s="186">
        <v>340</v>
      </c>
      <c r="AE42" s="186">
        <v>290</v>
      </c>
      <c r="AF42" s="186">
        <v>-767.60820751790379</v>
      </c>
      <c r="AG42" s="186">
        <v>169.88809453500653</v>
      </c>
      <c r="AH42" s="186">
        <v>-10.429020210127419</v>
      </c>
      <c r="AI42" s="186">
        <v>440.61082742774624</v>
      </c>
      <c r="AJ42" s="186">
        <v>124.00787437106987</v>
      </c>
      <c r="AK42" s="187">
        <v>1.1615510010921521</v>
      </c>
      <c r="AL42" s="187">
        <v>-0.71855463676410591</v>
      </c>
      <c r="AM42" s="164"/>
      <c r="AN42" s="186">
        <v>-895</v>
      </c>
      <c r="AO42" s="186">
        <v>160</v>
      </c>
      <c r="AP42" s="186">
        <v>-175</v>
      </c>
      <c r="AQ42" s="186">
        <v>-135</v>
      </c>
      <c r="AR42" s="186">
        <v>-150</v>
      </c>
      <c r="AS42" s="186">
        <v>-260</v>
      </c>
      <c r="AT42" s="186">
        <v>-35</v>
      </c>
      <c r="AU42" s="186">
        <v>310</v>
      </c>
      <c r="AV42" s="186">
        <v>175</v>
      </c>
      <c r="AW42" s="186">
        <v>630</v>
      </c>
      <c r="AX42" s="186">
        <v>-597.72011298289726</v>
      </c>
      <c r="AY42" s="186">
        <v>430.18180721761883</v>
      </c>
      <c r="AZ42" s="187">
        <v>1.7197044199680926</v>
      </c>
    </row>
    <row r="43" spans="1:52" s="189" customFormat="1" ht="10.199999999999999" x14ac:dyDescent="0.2">
      <c r="A43" s="188"/>
      <c r="C43" s="190"/>
      <c r="D43" s="190"/>
      <c r="E43" s="190"/>
      <c r="F43" s="190"/>
      <c r="G43" s="190"/>
      <c r="H43" s="190"/>
      <c r="I43" s="190"/>
      <c r="J43" s="190"/>
      <c r="K43" s="190"/>
      <c r="L43" s="256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256"/>
      <c r="AL43" s="256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</row>
    <row r="44" spans="1:52" ht="13.8" x14ac:dyDescent="0.25">
      <c r="B44" s="185" t="s">
        <v>35</v>
      </c>
      <c r="C44" s="186" t="s">
        <v>38</v>
      </c>
      <c r="D44" s="186">
        <v>3485</v>
      </c>
      <c r="E44" s="186">
        <v>2750</v>
      </c>
      <c r="F44" s="186">
        <v>2450</v>
      </c>
      <c r="G44" s="186">
        <v>2070</v>
      </c>
      <c r="H44" s="186">
        <v>2370</v>
      </c>
      <c r="I44" s="186">
        <v>3160</v>
      </c>
      <c r="J44" s="186" t="s">
        <v>88</v>
      </c>
      <c r="K44" s="186">
        <v>3729.6571595430341</v>
      </c>
      <c r="L44" s="194">
        <v>7.1124974021549145E-2</v>
      </c>
      <c r="M44" s="178"/>
      <c r="N44" s="195"/>
      <c r="O44" s="195"/>
      <c r="P44" s="195"/>
      <c r="Q44" s="195"/>
      <c r="R44" s="195"/>
      <c r="S44" s="195"/>
      <c r="T44" s="195"/>
      <c r="U44" s="195"/>
      <c r="V44" s="195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4"/>
      <c r="AL44" s="194"/>
      <c r="AM44" s="164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4"/>
    </row>
    <row r="45" spans="1:52" x14ac:dyDescent="0.3">
      <c r="B45" s="144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AK45" s="196"/>
      <c r="AL45" s="196"/>
      <c r="AZ45" s="196"/>
    </row>
    <row r="46" spans="1:52" x14ac:dyDescent="0.3">
      <c r="A46" s="149"/>
      <c r="B46" s="192" t="s">
        <v>95</v>
      </c>
      <c r="C46" s="192"/>
      <c r="D46" s="192"/>
      <c r="E46" s="192"/>
      <c r="F46" s="192"/>
      <c r="G46" s="192"/>
      <c r="H46" s="192"/>
      <c r="I46" s="192"/>
      <c r="O46" s="149"/>
      <c r="P46" s="149"/>
      <c r="Q46" s="149"/>
      <c r="R46" s="149"/>
      <c r="S46" s="149"/>
      <c r="T46" s="149"/>
      <c r="U46" s="149"/>
      <c r="V46" s="149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</row>
    <row r="47" spans="1:52" x14ac:dyDescent="0.3">
      <c r="A47" s="149"/>
      <c r="B47" s="192" t="s">
        <v>96</v>
      </c>
      <c r="C47" s="192"/>
      <c r="D47" s="192"/>
      <c r="E47" s="262"/>
      <c r="F47" s="192"/>
      <c r="G47" s="192"/>
      <c r="H47" s="192"/>
      <c r="I47" s="192"/>
      <c r="O47" s="199"/>
      <c r="P47" s="199"/>
      <c r="Q47" s="199"/>
      <c r="R47" s="199"/>
      <c r="S47" s="199"/>
      <c r="T47" s="199"/>
      <c r="U47" s="199"/>
      <c r="V47" s="199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M47" s="149"/>
      <c r="AN47" s="19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</row>
    <row r="48" spans="1:52" x14ac:dyDescent="0.3">
      <c r="A48" s="149"/>
      <c r="B48" s="192" t="s">
        <v>97</v>
      </c>
      <c r="C48" s="192"/>
      <c r="D48" s="192"/>
      <c r="E48" s="262"/>
      <c r="F48" s="192"/>
      <c r="G48" s="192"/>
      <c r="H48" s="192"/>
      <c r="I48" s="192"/>
      <c r="O48" s="149"/>
      <c r="P48" s="149"/>
      <c r="Q48" s="149"/>
      <c r="R48" s="149"/>
      <c r="S48" s="149"/>
      <c r="T48" s="149"/>
      <c r="U48" s="149"/>
      <c r="V48" s="149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</row>
    <row r="49" spans="1:51" x14ac:dyDescent="0.3">
      <c r="A49" s="149"/>
      <c r="B49" s="192" t="s">
        <v>98</v>
      </c>
      <c r="C49" s="192"/>
      <c r="D49" s="192"/>
      <c r="E49" s="192"/>
      <c r="F49" s="192"/>
      <c r="G49" s="192"/>
      <c r="H49" s="192"/>
      <c r="I49" s="192"/>
      <c r="O49" s="149"/>
      <c r="P49" s="149"/>
      <c r="Q49" s="149"/>
      <c r="R49" s="149"/>
      <c r="S49" s="149"/>
      <c r="T49" s="149"/>
      <c r="U49" s="149"/>
      <c r="V49" s="149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</row>
    <row r="50" spans="1:51" x14ac:dyDescent="0.3">
      <c r="A50" s="149"/>
      <c r="B50" s="192" t="s">
        <v>99</v>
      </c>
      <c r="C50" s="192"/>
      <c r="D50" s="192"/>
      <c r="E50" s="192"/>
      <c r="F50" s="192"/>
      <c r="G50" s="192"/>
      <c r="H50" s="192"/>
      <c r="I50" s="192"/>
      <c r="O50" s="149"/>
      <c r="P50" s="149"/>
      <c r="Q50" s="149"/>
      <c r="R50" s="149"/>
      <c r="S50" s="149"/>
      <c r="T50" s="149"/>
      <c r="U50" s="149"/>
      <c r="V50" s="149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</row>
    <row r="51" spans="1:51" x14ac:dyDescent="0.3">
      <c r="A51" s="149"/>
      <c r="B51" s="192" t="s">
        <v>100</v>
      </c>
      <c r="C51" s="192"/>
      <c r="D51" s="192"/>
      <c r="E51" s="192"/>
      <c r="F51" s="192"/>
      <c r="G51" s="192"/>
      <c r="H51" s="192"/>
      <c r="I51" s="192"/>
      <c r="O51" s="149"/>
      <c r="P51" s="149"/>
      <c r="Q51" s="149"/>
      <c r="R51" s="149"/>
      <c r="S51" s="149"/>
      <c r="T51" s="149"/>
      <c r="U51" s="149"/>
      <c r="V51" s="149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</row>
    <row r="52" spans="1:51" x14ac:dyDescent="0.3">
      <c r="A52" s="149"/>
      <c r="B52" s="192" t="s">
        <v>103</v>
      </c>
      <c r="C52" s="192"/>
      <c r="D52" s="192"/>
      <c r="E52" s="192"/>
      <c r="F52" s="192"/>
      <c r="G52" s="192"/>
      <c r="H52" s="192"/>
      <c r="I52" s="192"/>
      <c r="O52" s="149"/>
      <c r="P52" s="149"/>
      <c r="Q52" s="149"/>
      <c r="R52" s="149"/>
      <c r="S52" s="149"/>
      <c r="T52" s="149"/>
      <c r="U52" s="149"/>
      <c r="V52" s="149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</row>
    <row r="53" spans="1:51" x14ac:dyDescent="0.3">
      <c r="A53" s="149"/>
      <c r="B53" s="192" t="s">
        <v>104</v>
      </c>
      <c r="C53" s="192"/>
      <c r="D53" s="192"/>
      <c r="E53" s="192"/>
      <c r="F53" s="192"/>
      <c r="G53" s="192"/>
      <c r="H53" s="192"/>
      <c r="I53" s="192"/>
      <c r="O53" s="149"/>
      <c r="P53" s="149"/>
      <c r="Q53" s="149"/>
      <c r="R53" s="149"/>
      <c r="S53" s="149"/>
      <c r="T53" s="149"/>
      <c r="U53" s="149"/>
      <c r="V53" s="149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</row>
    <row r="54" spans="1:51" x14ac:dyDescent="0.3">
      <c r="A54" s="149"/>
      <c r="B54" s="192" t="s">
        <v>105</v>
      </c>
      <c r="C54" s="192"/>
      <c r="D54" s="192"/>
      <c r="E54" s="192"/>
      <c r="F54" s="192"/>
      <c r="G54" s="192"/>
      <c r="H54" s="192"/>
      <c r="I54" s="192"/>
      <c r="O54" s="149"/>
      <c r="P54" s="149"/>
      <c r="Q54" s="149"/>
      <c r="R54" s="149"/>
      <c r="S54" s="149"/>
      <c r="T54" s="149"/>
      <c r="U54" s="149"/>
      <c r="V54" s="149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</row>
    <row r="55" spans="1:51" x14ac:dyDescent="0.3">
      <c r="A55" s="149"/>
      <c r="B55" s="192" t="s">
        <v>101</v>
      </c>
      <c r="C55" s="192"/>
      <c r="D55" s="192"/>
      <c r="E55" s="192"/>
      <c r="F55" s="192"/>
      <c r="G55" s="192"/>
      <c r="H55" s="192"/>
      <c r="I55" s="192"/>
      <c r="O55" s="149"/>
      <c r="P55" s="149"/>
      <c r="Q55" s="149"/>
      <c r="R55" s="149"/>
      <c r="S55" s="149"/>
      <c r="T55" s="149"/>
      <c r="U55" s="149"/>
      <c r="V55" s="149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</row>
    <row r="56" spans="1:51" x14ac:dyDescent="0.3">
      <c r="A56" s="149"/>
      <c r="B56" s="192" t="s">
        <v>102</v>
      </c>
      <c r="C56" s="192"/>
      <c r="D56" s="192"/>
      <c r="E56" s="192"/>
      <c r="F56" s="192"/>
      <c r="G56" s="192"/>
      <c r="H56" s="192"/>
      <c r="I56" s="192"/>
      <c r="O56" s="149"/>
      <c r="P56" s="149"/>
      <c r="Q56" s="149"/>
      <c r="R56" s="149"/>
      <c r="S56" s="149"/>
      <c r="T56" s="149"/>
      <c r="U56" s="149"/>
      <c r="V56" s="149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</row>
    <row r="57" spans="1:51" x14ac:dyDescent="0.3">
      <c r="A57" s="149"/>
      <c r="O57" s="149"/>
      <c r="P57" s="149"/>
      <c r="Q57" s="149"/>
      <c r="R57" s="149"/>
      <c r="S57" s="149"/>
      <c r="T57" s="149"/>
      <c r="U57" s="149"/>
      <c r="V57" s="149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</row>
    <row r="58" spans="1:51" x14ac:dyDescent="0.3">
      <c r="A58" s="149"/>
      <c r="O58" s="149"/>
      <c r="P58" s="149"/>
      <c r="Q58" s="149"/>
      <c r="R58" s="149"/>
      <c r="S58" s="149"/>
      <c r="T58" s="149"/>
      <c r="U58" s="149"/>
      <c r="V58" s="149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</row>
    <row r="59" spans="1:51" x14ac:dyDescent="0.3">
      <c r="A59" s="149"/>
      <c r="O59" s="149"/>
      <c r="P59" s="149"/>
      <c r="Q59" s="149"/>
      <c r="R59" s="149"/>
      <c r="S59" s="149"/>
      <c r="T59" s="149"/>
      <c r="U59" s="149"/>
      <c r="V59" s="149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</row>
    <row r="60" spans="1:51" x14ac:dyDescent="0.3">
      <c r="A60" s="149"/>
      <c r="O60" s="149"/>
      <c r="P60" s="149"/>
      <c r="Q60" s="149"/>
      <c r="R60" s="149"/>
      <c r="S60" s="149"/>
      <c r="T60" s="149"/>
      <c r="U60" s="149"/>
      <c r="V60" s="149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</row>
    <row r="61" spans="1:51" x14ac:dyDescent="0.3">
      <c r="A61" s="149"/>
      <c r="O61" s="149"/>
      <c r="P61" s="149"/>
      <c r="Q61" s="149"/>
      <c r="R61" s="149"/>
      <c r="S61" s="149"/>
      <c r="T61" s="149"/>
      <c r="U61" s="149"/>
      <c r="V61" s="149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</row>
    <row r="62" spans="1:51" x14ac:dyDescent="0.3">
      <c r="A62" s="149"/>
      <c r="O62" s="149"/>
      <c r="P62" s="149"/>
      <c r="Q62" s="149"/>
      <c r="R62" s="149"/>
      <c r="S62" s="149"/>
      <c r="T62" s="149"/>
      <c r="U62" s="149"/>
      <c r="V62" s="149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</row>
    <row r="63" spans="1:51" x14ac:dyDescent="0.3">
      <c r="A63" s="149"/>
      <c r="O63" s="149"/>
      <c r="P63" s="149"/>
      <c r="Q63" s="149"/>
      <c r="R63" s="149"/>
      <c r="S63" s="149"/>
      <c r="T63" s="149"/>
      <c r="U63" s="149"/>
      <c r="V63" s="149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</row>
    <row r="64" spans="1:51" x14ac:dyDescent="0.3">
      <c r="A64" s="149"/>
      <c r="O64" s="149"/>
      <c r="P64" s="149"/>
      <c r="Q64" s="149"/>
      <c r="R64" s="149"/>
      <c r="S64" s="149"/>
      <c r="T64" s="149"/>
      <c r="U64" s="149"/>
      <c r="V64" s="149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</row>
    <row r="65" spans="1:51" x14ac:dyDescent="0.3">
      <c r="A65" s="149"/>
      <c r="O65" s="149"/>
      <c r="P65" s="149"/>
      <c r="Q65" s="149"/>
      <c r="R65" s="149"/>
      <c r="S65" s="149"/>
      <c r="T65" s="149"/>
      <c r="U65" s="149"/>
      <c r="V65" s="149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</row>
    <row r="66" spans="1:51" x14ac:dyDescent="0.3">
      <c r="A66" s="149"/>
      <c r="O66" s="149"/>
      <c r="P66" s="149"/>
      <c r="Q66" s="149"/>
      <c r="R66" s="149"/>
      <c r="S66" s="149"/>
      <c r="T66" s="149"/>
      <c r="U66" s="149"/>
      <c r="V66" s="149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</row>
    <row r="67" spans="1:51" x14ac:dyDescent="0.3">
      <c r="A67" s="149"/>
      <c r="O67" s="149"/>
      <c r="P67" s="149"/>
      <c r="Q67" s="149"/>
      <c r="R67" s="149"/>
      <c r="S67" s="149"/>
      <c r="T67" s="149"/>
      <c r="U67" s="149"/>
      <c r="V67" s="149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</row>
    <row r="68" spans="1:51" x14ac:dyDescent="0.3">
      <c r="A68" s="149"/>
      <c r="O68" s="149"/>
      <c r="P68" s="149"/>
      <c r="Q68" s="149"/>
      <c r="R68" s="149"/>
      <c r="S68" s="149"/>
      <c r="T68" s="149"/>
      <c r="U68" s="149"/>
      <c r="V68" s="149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</row>
  </sheetData>
  <phoneticPr fontId="22" type="noConversion"/>
  <pageMargins left="0.25" right="0.25" top="0.75" bottom="0.75" header="0.3" footer="0.3"/>
  <pageSetup paperSize="9" scale="57" orientation="landscape" horizontalDpi="4294967295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W69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4" sqref="E14"/>
    </sheetView>
  </sheetViews>
  <sheetFormatPr defaultColWidth="9.109375" defaultRowHeight="14.4" x14ac:dyDescent="0.3"/>
  <cols>
    <col min="1" max="1" width="9.109375" style="144" customWidth="1"/>
    <col min="2" max="2" width="31.33203125" style="149" customWidth="1"/>
    <col min="3" max="10" width="10" style="149" customWidth="1"/>
    <col min="11" max="11" width="11.44140625" style="149" customWidth="1"/>
    <col min="12" max="12" width="3.5546875" style="149" customWidth="1"/>
    <col min="13" max="13" width="4" style="144" customWidth="1"/>
    <col min="14" max="14" width="9.109375" style="192" customWidth="1"/>
    <col min="15" max="22" width="9.109375" style="142" customWidth="1"/>
    <col min="23" max="27" width="9.109375" style="197" customWidth="1"/>
    <col min="28" max="36" width="9.109375" style="197"/>
    <col min="37" max="37" width="4" style="142" customWidth="1"/>
    <col min="38" max="38" width="9.109375" style="162" customWidth="1"/>
    <col min="39" max="40" width="9.109375" style="149" customWidth="1"/>
    <col min="41" max="41" width="9.109375" style="142" customWidth="1"/>
    <col min="42" max="49" width="9.109375" style="142"/>
    <col min="50" max="50" width="8.88671875" style="201"/>
    <col min="51" max="51" width="24.6640625" style="155" bestFit="1" customWidth="1"/>
    <col min="52" max="56" width="6.88671875" style="155" bestFit="1" customWidth="1"/>
    <col min="57" max="63" width="6" style="155" customWidth="1"/>
    <col min="64" max="64" width="8.5546875" style="155" bestFit="1" customWidth="1"/>
    <col min="65" max="65" width="3.33203125" style="155" customWidth="1"/>
    <col min="66" max="66" width="6" style="155" customWidth="1"/>
    <col min="67" max="68" width="9.109375" style="155" customWidth="1"/>
    <col min="69" max="83" width="8.6640625" style="155" customWidth="1"/>
    <col min="84" max="88" width="6.88671875" style="155" bestFit="1" customWidth="1"/>
    <col min="89" max="89" width="9.109375" style="155"/>
    <col min="90" max="90" width="9.109375" style="155" customWidth="1"/>
    <col min="91" max="16384" width="9.109375" style="155"/>
  </cols>
  <sheetData>
    <row r="1" spans="1:101" x14ac:dyDescent="0.3">
      <c r="B1" s="143" t="s">
        <v>85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N1" s="200"/>
    </row>
    <row r="2" spans="1:101" x14ac:dyDescent="0.3">
      <c r="B2" s="202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188"/>
      <c r="AL2" s="149"/>
    </row>
    <row r="3" spans="1:101" ht="20.399999999999999" x14ac:dyDescent="0.3">
      <c r="A3" s="159"/>
      <c r="B3" s="202" t="s">
        <v>27</v>
      </c>
      <c r="C3" s="205">
        <v>2013</v>
      </c>
      <c r="D3" s="205">
        <v>2014</v>
      </c>
      <c r="E3" s="156">
        <v>2015</v>
      </c>
      <c r="F3" s="156">
        <v>2016</v>
      </c>
      <c r="G3" s="156">
        <v>2017</v>
      </c>
      <c r="H3" s="156">
        <v>2018</v>
      </c>
      <c r="I3" s="156">
        <v>2019</v>
      </c>
      <c r="J3" s="156" t="s">
        <v>76</v>
      </c>
      <c r="K3" s="206" t="s">
        <v>86</v>
      </c>
      <c r="L3" s="156"/>
      <c r="M3" s="205"/>
      <c r="N3" s="156" t="s">
        <v>20</v>
      </c>
      <c r="O3" s="156" t="s">
        <v>31</v>
      </c>
      <c r="P3" s="156" t="s">
        <v>42</v>
      </c>
      <c r="Q3" s="156" t="s">
        <v>43</v>
      </c>
      <c r="R3" s="156" t="s">
        <v>45</v>
      </c>
      <c r="S3" s="156" t="s">
        <v>46</v>
      </c>
      <c r="T3" s="156" t="s">
        <v>48</v>
      </c>
      <c r="U3" s="156" t="s">
        <v>49</v>
      </c>
      <c r="V3" s="156" t="s">
        <v>50</v>
      </c>
      <c r="W3" s="156" t="s">
        <v>51</v>
      </c>
      <c r="X3" s="156" t="s">
        <v>55</v>
      </c>
      <c r="Y3" s="156" t="s">
        <v>56</v>
      </c>
      <c r="Z3" s="156" t="s">
        <v>57</v>
      </c>
      <c r="AA3" s="156" t="s">
        <v>58</v>
      </c>
      <c r="AB3" s="156" t="s">
        <v>61</v>
      </c>
      <c r="AC3" s="156" t="s">
        <v>62</v>
      </c>
      <c r="AD3" s="156" t="s">
        <v>64</v>
      </c>
      <c r="AE3" s="156" t="s">
        <v>66</v>
      </c>
      <c r="AF3" s="156" t="s">
        <v>69</v>
      </c>
      <c r="AG3" s="156" t="s">
        <v>70</v>
      </c>
      <c r="AH3" s="156" t="s">
        <v>75</v>
      </c>
      <c r="AI3" s="156" t="s">
        <v>80</v>
      </c>
      <c r="AJ3" s="156" t="s">
        <v>89</v>
      </c>
      <c r="AK3" s="156"/>
      <c r="AL3" s="156" t="s">
        <v>36</v>
      </c>
      <c r="AM3" s="156" t="s">
        <v>37</v>
      </c>
      <c r="AN3" s="156" t="s">
        <v>44</v>
      </c>
      <c r="AO3" s="156" t="s">
        <v>47</v>
      </c>
      <c r="AP3" s="156" t="s">
        <v>52</v>
      </c>
      <c r="AQ3" s="156" t="s">
        <v>54</v>
      </c>
      <c r="AR3" s="156" t="s">
        <v>59</v>
      </c>
      <c r="AS3" s="156" t="s">
        <v>60</v>
      </c>
      <c r="AT3" s="156" t="s">
        <v>63</v>
      </c>
      <c r="AU3" s="156" t="s">
        <v>68</v>
      </c>
      <c r="AV3" s="156" t="s">
        <v>71</v>
      </c>
      <c r="AW3" s="156" t="s">
        <v>82</v>
      </c>
      <c r="AY3" s="150"/>
      <c r="AZ3" s="240"/>
      <c r="BA3" s="240"/>
      <c r="BB3" s="240"/>
      <c r="BC3" s="240"/>
      <c r="BD3" s="240"/>
      <c r="BE3" s="242"/>
      <c r="BF3" s="242"/>
      <c r="BG3" s="152"/>
      <c r="BH3" s="152"/>
      <c r="BI3" s="152"/>
      <c r="BJ3" s="152"/>
      <c r="BK3" s="152"/>
      <c r="BL3" s="153"/>
      <c r="BM3" s="153"/>
      <c r="BN3" s="152"/>
      <c r="BO3" s="152"/>
      <c r="BP3" s="152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</row>
    <row r="4" spans="1:101" ht="9" customHeight="1" x14ac:dyDescent="0.3">
      <c r="B4" s="207"/>
      <c r="C4" s="208"/>
      <c r="D4" s="208"/>
      <c r="E4" s="208"/>
      <c r="F4" s="208"/>
      <c r="G4" s="208"/>
      <c r="H4" s="208"/>
      <c r="I4" s="208"/>
      <c r="J4" s="208"/>
      <c r="K4" s="209"/>
      <c r="L4" s="208"/>
      <c r="M4" s="142"/>
      <c r="N4" s="208"/>
      <c r="O4" s="196"/>
      <c r="P4" s="196"/>
      <c r="Q4" s="196"/>
      <c r="R4" s="196"/>
      <c r="S4" s="196"/>
      <c r="T4" s="196"/>
      <c r="U4" s="196"/>
      <c r="V4" s="196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L4" s="144"/>
      <c r="AM4" s="144"/>
      <c r="AN4" s="144"/>
      <c r="AO4" s="196"/>
      <c r="AP4" s="196"/>
      <c r="AQ4" s="196"/>
      <c r="AR4" s="196"/>
      <c r="AS4" s="196"/>
      <c r="AT4" s="196"/>
      <c r="AU4" s="196"/>
      <c r="AV4" s="196"/>
      <c r="AW4" s="196"/>
      <c r="AY4" s="243"/>
      <c r="AZ4" s="179"/>
      <c r="BA4" s="179"/>
      <c r="BB4" s="179"/>
      <c r="BC4" s="179"/>
      <c r="BD4" s="179"/>
      <c r="BE4" s="165"/>
      <c r="BF4" s="165"/>
      <c r="BG4" s="165"/>
      <c r="BH4" s="165"/>
      <c r="BI4" s="165"/>
      <c r="BJ4" s="165"/>
      <c r="BK4" s="165"/>
      <c r="BL4" s="166"/>
      <c r="BM4" s="166"/>
      <c r="BN4" s="165"/>
      <c r="BO4" s="165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</row>
    <row r="5" spans="1:101" x14ac:dyDescent="0.3">
      <c r="B5" s="204" t="s">
        <v>26</v>
      </c>
      <c r="C5" s="211">
        <v>3125</v>
      </c>
      <c r="D5" s="211">
        <v>3250</v>
      </c>
      <c r="E5" s="211">
        <v>3365</v>
      </c>
      <c r="F5" s="211">
        <v>3455</v>
      </c>
      <c r="G5" s="211">
        <v>3325</v>
      </c>
      <c r="H5" s="211">
        <v>3100</v>
      </c>
      <c r="I5" s="211">
        <v>2893.9618359468345</v>
      </c>
      <c r="J5" s="211">
        <v>2481.2423781097473</v>
      </c>
      <c r="K5" s="212">
        <v>-0.1426139946666074</v>
      </c>
      <c r="L5" s="211"/>
      <c r="M5" s="213"/>
      <c r="N5" s="211">
        <v>760</v>
      </c>
      <c r="O5" s="211">
        <v>810</v>
      </c>
      <c r="P5" s="211">
        <v>865</v>
      </c>
      <c r="Q5" s="211">
        <v>860</v>
      </c>
      <c r="R5" s="211">
        <v>800</v>
      </c>
      <c r="S5" s="214">
        <v>845</v>
      </c>
      <c r="T5" s="214">
        <v>880</v>
      </c>
      <c r="U5" s="214">
        <v>900</v>
      </c>
      <c r="V5" s="214">
        <v>800</v>
      </c>
      <c r="W5" s="214">
        <v>875</v>
      </c>
      <c r="X5" s="214">
        <v>855</v>
      </c>
      <c r="Y5" s="214">
        <v>840</v>
      </c>
      <c r="Z5" s="214">
        <v>785</v>
      </c>
      <c r="AA5" s="214">
        <v>845</v>
      </c>
      <c r="AB5" s="214">
        <v>800</v>
      </c>
      <c r="AC5" s="214">
        <v>815</v>
      </c>
      <c r="AD5" s="214">
        <v>715</v>
      </c>
      <c r="AE5" s="214">
        <v>765</v>
      </c>
      <c r="AF5" s="214">
        <v>766.26895957841771</v>
      </c>
      <c r="AG5" s="214">
        <v>746.66114389602785</v>
      </c>
      <c r="AH5" s="214">
        <v>677.76111263173766</v>
      </c>
      <c r="AI5" s="214">
        <v>703.24237350248586</v>
      </c>
      <c r="AJ5" s="214">
        <v>634.04139705287923</v>
      </c>
      <c r="AK5" s="214"/>
      <c r="AL5" s="214">
        <v>1680</v>
      </c>
      <c r="AM5" s="214">
        <v>1570</v>
      </c>
      <c r="AN5" s="214">
        <v>1725</v>
      </c>
      <c r="AO5" s="214">
        <v>1645</v>
      </c>
      <c r="AP5" s="214">
        <v>1780</v>
      </c>
      <c r="AQ5" s="214">
        <v>1675</v>
      </c>
      <c r="AR5" s="214">
        <v>1695</v>
      </c>
      <c r="AS5" s="214">
        <v>1630</v>
      </c>
      <c r="AT5" s="214">
        <v>1615</v>
      </c>
      <c r="AU5" s="214">
        <v>1480</v>
      </c>
      <c r="AV5" s="214">
        <v>1512.9301034744456</v>
      </c>
      <c r="AW5" s="214">
        <v>1381.0034861342235</v>
      </c>
      <c r="AY5" s="150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2"/>
      <c r="BM5" s="212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44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</row>
    <row r="6" spans="1:101" x14ac:dyDescent="0.3">
      <c r="B6" s="216" t="s">
        <v>15</v>
      </c>
      <c r="C6" s="165">
        <v>420</v>
      </c>
      <c r="D6" s="165">
        <v>465</v>
      </c>
      <c r="E6" s="165">
        <v>500</v>
      </c>
      <c r="F6" s="165">
        <v>460</v>
      </c>
      <c r="G6" s="165">
        <v>425</v>
      </c>
      <c r="H6" s="165">
        <v>430</v>
      </c>
      <c r="I6" s="165">
        <v>342.32589902053775</v>
      </c>
      <c r="J6" s="165"/>
      <c r="K6" s="217"/>
      <c r="L6" s="165"/>
      <c r="M6" s="165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218"/>
      <c r="AM6" s="218"/>
      <c r="AN6" s="218"/>
      <c r="AO6" s="207"/>
      <c r="AP6" s="259"/>
      <c r="AQ6" s="259"/>
      <c r="AR6" s="259"/>
      <c r="AS6" s="259"/>
      <c r="AT6" s="259"/>
      <c r="AU6" s="259"/>
      <c r="AV6" s="259"/>
      <c r="AW6" s="259"/>
      <c r="AY6" s="163"/>
      <c r="AZ6" s="167"/>
      <c r="BA6" s="167"/>
      <c r="BB6" s="167"/>
      <c r="BC6" s="167"/>
      <c r="BD6" s="167"/>
      <c r="BE6" s="165"/>
      <c r="BF6" s="165"/>
      <c r="BG6" s="165"/>
      <c r="BH6" s="165"/>
      <c r="BI6" s="165"/>
      <c r="BJ6" s="165"/>
      <c r="BK6" s="165"/>
      <c r="BL6" s="245"/>
      <c r="BM6" s="217"/>
      <c r="BN6" s="165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246"/>
      <c r="CL6" s="167"/>
      <c r="CM6" s="167"/>
      <c r="CN6" s="167"/>
    </row>
    <row r="7" spans="1:101" x14ac:dyDescent="0.3">
      <c r="B7" s="216" t="s">
        <v>16</v>
      </c>
      <c r="C7" s="165">
        <v>1350</v>
      </c>
      <c r="D7" s="165">
        <v>1400</v>
      </c>
      <c r="E7" s="165">
        <v>1550</v>
      </c>
      <c r="F7" s="165">
        <v>1705</v>
      </c>
      <c r="G7" s="165">
        <v>1555</v>
      </c>
      <c r="H7" s="165">
        <v>1290</v>
      </c>
      <c r="I7" s="165">
        <v>1442.8006812479596</v>
      </c>
      <c r="J7" s="165"/>
      <c r="K7" s="217"/>
      <c r="L7" s="165"/>
      <c r="M7" s="165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218"/>
      <c r="AM7" s="218"/>
      <c r="AN7" s="218"/>
      <c r="AO7" s="207"/>
      <c r="AP7" s="259"/>
      <c r="AQ7" s="259"/>
      <c r="AR7" s="259"/>
      <c r="AS7" s="259"/>
      <c r="AT7" s="259"/>
      <c r="AU7" s="259"/>
      <c r="AV7" s="259"/>
      <c r="AW7" s="259"/>
      <c r="AY7" s="163"/>
      <c r="AZ7" s="167"/>
      <c r="BA7" s="167"/>
      <c r="BB7" s="167"/>
      <c r="BC7" s="167"/>
      <c r="BD7" s="167"/>
      <c r="BE7" s="165"/>
      <c r="BF7" s="165"/>
      <c r="BG7" s="165"/>
      <c r="BH7" s="165"/>
      <c r="BI7" s="165"/>
      <c r="BJ7" s="165"/>
      <c r="BK7" s="165"/>
      <c r="BL7" s="245"/>
      <c r="BM7" s="217"/>
      <c r="BN7" s="165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246"/>
      <c r="CL7" s="167"/>
      <c r="CM7" s="167"/>
      <c r="CN7" s="167"/>
    </row>
    <row r="8" spans="1:101" x14ac:dyDescent="0.3">
      <c r="B8" s="216" t="s">
        <v>17</v>
      </c>
      <c r="C8" s="165">
        <v>580</v>
      </c>
      <c r="D8" s="165">
        <v>590</v>
      </c>
      <c r="E8" s="165">
        <v>510</v>
      </c>
      <c r="F8" s="165">
        <v>455</v>
      </c>
      <c r="G8" s="165">
        <v>440</v>
      </c>
      <c r="H8" s="165">
        <v>430</v>
      </c>
      <c r="I8" s="165">
        <v>326.452062573695</v>
      </c>
      <c r="J8" s="165"/>
      <c r="K8" s="217"/>
      <c r="L8" s="165"/>
      <c r="M8" s="165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218"/>
      <c r="AM8" s="218"/>
      <c r="AN8" s="218"/>
      <c r="AO8" s="259"/>
      <c r="AP8" s="259"/>
      <c r="AQ8" s="259"/>
      <c r="AR8" s="259"/>
      <c r="AS8" s="259"/>
      <c r="AT8" s="259"/>
      <c r="AU8" s="259"/>
      <c r="AV8" s="259"/>
      <c r="AW8" s="259"/>
      <c r="AY8" s="163"/>
      <c r="AZ8" s="167"/>
      <c r="BA8" s="167"/>
      <c r="BB8" s="167"/>
      <c r="BC8" s="167"/>
      <c r="BD8" s="167"/>
      <c r="BE8" s="165"/>
      <c r="BF8" s="165"/>
      <c r="BG8" s="165"/>
      <c r="BH8" s="165"/>
      <c r="BI8" s="165"/>
      <c r="BJ8" s="165"/>
      <c r="BK8" s="165"/>
      <c r="BL8" s="245"/>
      <c r="BM8" s="217"/>
      <c r="BN8" s="165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247"/>
      <c r="CL8" s="167"/>
      <c r="CM8" s="167"/>
      <c r="CN8" s="167"/>
    </row>
    <row r="9" spans="1:101" x14ac:dyDescent="0.3">
      <c r="B9" s="216" t="s">
        <v>18</v>
      </c>
      <c r="C9" s="165">
        <v>130</v>
      </c>
      <c r="D9" s="165">
        <v>125</v>
      </c>
      <c r="E9" s="165">
        <v>125</v>
      </c>
      <c r="F9" s="165">
        <v>160</v>
      </c>
      <c r="G9" s="165">
        <v>190</v>
      </c>
      <c r="H9" s="165">
        <v>185</v>
      </c>
      <c r="I9" s="165">
        <v>216.73893947814625</v>
      </c>
      <c r="J9" s="165"/>
      <c r="K9" s="217"/>
      <c r="L9" s="165"/>
      <c r="M9" s="165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218"/>
      <c r="AM9" s="218"/>
      <c r="AN9" s="218"/>
      <c r="AO9" s="259"/>
      <c r="AP9" s="259"/>
      <c r="AQ9" s="259"/>
      <c r="AR9" s="259"/>
      <c r="AS9" s="259"/>
      <c r="AT9" s="259"/>
      <c r="AU9" s="259"/>
      <c r="AV9" s="259"/>
      <c r="AW9" s="259"/>
      <c r="AY9" s="163"/>
      <c r="AZ9" s="167"/>
      <c r="BA9" s="167"/>
      <c r="BB9" s="167"/>
      <c r="BC9" s="167"/>
      <c r="BD9" s="167"/>
      <c r="BE9" s="165"/>
      <c r="BF9" s="165"/>
      <c r="BG9" s="165"/>
      <c r="BH9" s="165"/>
      <c r="BI9" s="165"/>
      <c r="BJ9" s="165"/>
      <c r="BK9" s="165"/>
      <c r="BL9" s="245"/>
      <c r="BM9" s="217"/>
      <c r="BN9" s="165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246"/>
      <c r="CL9" s="167"/>
      <c r="CM9" s="167"/>
      <c r="CN9" s="167"/>
    </row>
    <row r="10" spans="1:101" x14ac:dyDescent="0.3">
      <c r="B10" s="216" t="s">
        <v>21</v>
      </c>
      <c r="C10" s="165">
        <v>165</v>
      </c>
      <c r="D10" s="165">
        <v>170</v>
      </c>
      <c r="E10" s="165">
        <v>175</v>
      </c>
      <c r="F10" s="165">
        <v>170</v>
      </c>
      <c r="G10" s="165">
        <v>175</v>
      </c>
      <c r="H10" s="165">
        <v>195</v>
      </c>
      <c r="I10" s="164" t="s">
        <v>108</v>
      </c>
      <c r="J10" s="164"/>
      <c r="K10" s="217"/>
      <c r="L10" s="165"/>
      <c r="M10" s="165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218"/>
      <c r="AM10" s="218"/>
      <c r="AN10" s="218"/>
      <c r="AO10" s="259"/>
      <c r="AP10" s="259"/>
      <c r="AQ10" s="259"/>
      <c r="AR10" s="259"/>
      <c r="AS10" s="259"/>
      <c r="AT10" s="259"/>
      <c r="AU10" s="259"/>
      <c r="AV10" s="259"/>
      <c r="AW10" s="259"/>
      <c r="AY10" s="163"/>
      <c r="AZ10" s="167"/>
      <c r="BA10" s="167"/>
      <c r="BB10" s="167"/>
      <c r="BC10" s="167"/>
      <c r="BD10" s="167"/>
      <c r="BE10" s="165"/>
      <c r="BF10" s="165"/>
      <c r="BG10" s="165"/>
      <c r="BH10" s="165"/>
      <c r="BI10" s="165"/>
      <c r="BJ10" s="165"/>
      <c r="BK10" s="165"/>
      <c r="BL10" s="245"/>
      <c r="BM10" s="217"/>
      <c r="BN10" s="165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246"/>
      <c r="CL10" s="167"/>
      <c r="CM10" s="167"/>
      <c r="CN10" s="167"/>
    </row>
    <row r="11" spans="1:101" x14ac:dyDescent="0.3">
      <c r="B11" s="222" t="s">
        <v>19</v>
      </c>
      <c r="C11" s="223">
        <v>480</v>
      </c>
      <c r="D11" s="223">
        <v>500</v>
      </c>
      <c r="E11" s="223">
        <v>505</v>
      </c>
      <c r="F11" s="223">
        <v>505</v>
      </c>
      <c r="G11" s="223">
        <v>540</v>
      </c>
      <c r="H11" s="223">
        <v>570</v>
      </c>
      <c r="I11" s="223">
        <v>565.64425362649581</v>
      </c>
      <c r="J11" s="223"/>
      <c r="K11" s="224"/>
      <c r="L11" s="223"/>
      <c r="M11" s="16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167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Y11" s="163"/>
      <c r="AZ11" s="167"/>
      <c r="BA11" s="167"/>
      <c r="BB11" s="167"/>
      <c r="BC11" s="167"/>
      <c r="BD11" s="167"/>
      <c r="BE11" s="165"/>
      <c r="BF11" s="165"/>
      <c r="BG11" s="165"/>
      <c r="BH11" s="165"/>
      <c r="BI11" s="165"/>
      <c r="BJ11" s="165"/>
      <c r="BK11" s="165"/>
      <c r="BL11" s="245"/>
      <c r="BM11" s="217"/>
      <c r="BN11" s="165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91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</row>
    <row r="12" spans="1:101" x14ac:dyDescent="0.3">
      <c r="B12" s="204" t="s">
        <v>5</v>
      </c>
      <c r="C12" s="211">
        <v>2945</v>
      </c>
      <c r="D12" s="211">
        <v>3000</v>
      </c>
      <c r="E12" s="211">
        <v>2840</v>
      </c>
      <c r="F12" s="211">
        <v>2505</v>
      </c>
      <c r="G12" s="211">
        <v>2460</v>
      </c>
      <c r="H12" s="211">
        <v>2245</v>
      </c>
      <c r="I12" s="211">
        <v>2099.8255684395326</v>
      </c>
      <c r="J12" s="211">
        <v>1784.7719668305394</v>
      </c>
      <c r="K12" s="212">
        <v>-0.15003798712819874</v>
      </c>
      <c r="L12" s="211"/>
      <c r="M12" s="213"/>
      <c r="N12" s="211">
        <v>740</v>
      </c>
      <c r="O12" s="211">
        <v>695</v>
      </c>
      <c r="P12" s="211">
        <v>720</v>
      </c>
      <c r="Q12" s="211">
        <v>660</v>
      </c>
      <c r="R12" s="211">
        <v>785</v>
      </c>
      <c r="S12" s="214">
        <v>675</v>
      </c>
      <c r="T12" s="214">
        <v>580</v>
      </c>
      <c r="U12" s="214">
        <v>600</v>
      </c>
      <c r="V12" s="214">
        <v>630</v>
      </c>
      <c r="W12" s="214">
        <v>700</v>
      </c>
      <c r="X12" s="214">
        <v>610</v>
      </c>
      <c r="Y12" s="214">
        <v>590</v>
      </c>
      <c r="Z12" s="214">
        <v>580</v>
      </c>
      <c r="AA12" s="214">
        <v>680</v>
      </c>
      <c r="AB12" s="214">
        <v>580</v>
      </c>
      <c r="AC12" s="214">
        <v>570</v>
      </c>
      <c r="AD12" s="214">
        <v>550</v>
      </c>
      <c r="AE12" s="214">
        <v>560</v>
      </c>
      <c r="AF12" s="214">
        <v>539.64213214196081</v>
      </c>
      <c r="AG12" s="214">
        <v>540.97243769829583</v>
      </c>
      <c r="AH12" s="214">
        <v>508.7236273563351</v>
      </c>
      <c r="AI12" s="214">
        <v>510.48737124294075</v>
      </c>
      <c r="AJ12" s="214">
        <v>401.43257133825352</v>
      </c>
      <c r="AK12" s="215"/>
      <c r="AL12" s="214">
        <v>1565</v>
      </c>
      <c r="AM12" s="214">
        <v>1435</v>
      </c>
      <c r="AN12" s="214">
        <v>1380</v>
      </c>
      <c r="AO12" s="214">
        <v>1420</v>
      </c>
      <c r="AP12" s="214">
        <v>1180</v>
      </c>
      <c r="AQ12" s="214">
        <v>1330</v>
      </c>
      <c r="AR12" s="214">
        <v>1200</v>
      </c>
      <c r="AS12" s="214">
        <v>1260</v>
      </c>
      <c r="AT12" s="214">
        <v>1150</v>
      </c>
      <c r="AU12" s="214">
        <v>1110</v>
      </c>
      <c r="AV12" s="214">
        <v>1080.6145698402565</v>
      </c>
      <c r="AW12" s="214">
        <v>1019.2109985992759</v>
      </c>
      <c r="AY12" s="150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2"/>
      <c r="BM12" s="212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48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</row>
    <row r="13" spans="1:101" x14ac:dyDescent="0.3">
      <c r="B13" s="216" t="s">
        <v>15</v>
      </c>
      <c r="C13" s="165">
        <v>200</v>
      </c>
      <c r="D13" s="165">
        <v>230</v>
      </c>
      <c r="E13" s="165">
        <v>250</v>
      </c>
      <c r="F13" s="165">
        <v>265</v>
      </c>
      <c r="G13" s="165">
        <v>280</v>
      </c>
      <c r="H13" s="165">
        <v>280</v>
      </c>
      <c r="I13" s="165">
        <v>340.5</v>
      </c>
      <c r="J13" s="165"/>
      <c r="K13" s="217"/>
      <c r="L13" s="165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97"/>
      <c r="AL13" s="218"/>
      <c r="AM13" s="218"/>
      <c r="AN13" s="218"/>
      <c r="AO13" s="207"/>
      <c r="AP13" s="207"/>
      <c r="AQ13" s="207"/>
      <c r="AR13" s="207"/>
      <c r="AS13" s="207"/>
      <c r="AT13" s="207"/>
      <c r="AU13" s="207"/>
      <c r="AV13" s="207"/>
      <c r="AW13" s="207"/>
      <c r="AY13" s="163"/>
      <c r="AZ13" s="167"/>
      <c r="BA13" s="167"/>
      <c r="BB13" s="167"/>
      <c r="BC13" s="167"/>
      <c r="BD13" s="167"/>
      <c r="BE13" s="165"/>
      <c r="BF13" s="165"/>
      <c r="BG13" s="165"/>
      <c r="BH13" s="165"/>
      <c r="BI13" s="165"/>
      <c r="BJ13" s="165"/>
      <c r="BK13" s="165"/>
      <c r="BL13" s="245"/>
      <c r="BM13" s="217"/>
      <c r="BN13" s="165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249"/>
      <c r="CL13" s="167"/>
      <c r="CM13" s="167"/>
      <c r="CN13" s="167"/>
    </row>
    <row r="14" spans="1:101" x14ac:dyDescent="0.3">
      <c r="B14" s="216" t="s">
        <v>16</v>
      </c>
      <c r="C14" s="165">
        <v>220</v>
      </c>
      <c r="D14" s="165">
        <v>220</v>
      </c>
      <c r="E14" s="165">
        <v>235</v>
      </c>
      <c r="F14" s="165">
        <v>240</v>
      </c>
      <c r="G14" s="165">
        <v>250</v>
      </c>
      <c r="H14" s="165">
        <v>255</v>
      </c>
      <c r="I14" s="165">
        <v>236.75581477493773</v>
      </c>
      <c r="J14" s="258"/>
      <c r="K14" s="217"/>
      <c r="L14" s="165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97"/>
      <c r="AL14" s="218"/>
      <c r="AM14" s="218"/>
      <c r="AN14" s="218"/>
      <c r="AO14" s="207"/>
      <c r="AP14" s="207"/>
      <c r="AQ14" s="207"/>
      <c r="AR14" s="207"/>
      <c r="AS14" s="207"/>
      <c r="AT14" s="207"/>
      <c r="AU14" s="207"/>
      <c r="AV14" s="207"/>
      <c r="AW14" s="207"/>
      <c r="AY14" s="163"/>
      <c r="AZ14" s="167"/>
      <c r="BA14" s="167"/>
      <c r="BB14" s="167"/>
      <c r="BC14" s="167"/>
      <c r="BD14" s="167"/>
      <c r="BE14" s="165"/>
      <c r="BF14" s="165"/>
      <c r="BG14" s="165"/>
      <c r="BH14" s="165"/>
      <c r="BI14" s="165"/>
      <c r="BJ14" s="165"/>
      <c r="BK14" s="165"/>
      <c r="BL14" s="245"/>
      <c r="BM14" s="217"/>
      <c r="BN14" s="250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249"/>
      <c r="CL14" s="167"/>
      <c r="CM14" s="167"/>
      <c r="CN14" s="167"/>
    </row>
    <row r="15" spans="1:101" x14ac:dyDescent="0.3">
      <c r="B15" s="216" t="s">
        <v>17</v>
      </c>
      <c r="C15" s="165">
        <v>335</v>
      </c>
      <c r="D15" s="165">
        <v>335</v>
      </c>
      <c r="E15" s="165">
        <v>340</v>
      </c>
      <c r="F15" s="165">
        <v>335</v>
      </c>
      <c r="G15" s="165">
        <v>340</v>
      </c>
      <c r="H15" s="165">
        <v>345</v>
      </c>
      <c r="I15" s="165">
        <v>372.26277000000005</v>
      </c>
      <c r="J15" s="165"/>
      <c r="K15" s="217"/>
      <c r="L15" s="165"/>
      <c r="M15" s="165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218"/>
      <c r="AL15" s="218"/>
      <c r="AM15" s="218"/>
      <c r="AN15" s="218"/>
      <c r="AO15" s="259"/>
      <c r="AP15" s="207"/>
      <c r="AQ15" s="207"/>
      <c r="AR15" s="207"/>
      <c r="AS15" s="207"/>
      <c r="AT15" s="207"/>
      <c r="AU15" s="207"/>
      <c r="AV15" s="207"/>
      <c r="AW15" s="207"/>
      <c r="AY15" s="163"/>
      <c r="AZ15" s="167"/>
      <c r="BA15" s="167"/>
      <c r="BB15" s="167"/>
      <c r="BC15" s="167"/>
      <c r="BD15" s="167"/>
      <c r="BE15" s="165"/>
      <c r="BF15" s="165"/>
      <c r="BG15" s="165"/>
      <c r="BH15" s="165"/>
      <c r="BI15" s="165"/>
      <c r="BJ15" s="165"/>
      <c r="BK15" s="165"/>
      <c r="BL15" s="245"/>
      <c r="BM15" s="217"/>
      <c r="BN15" s="165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</row>
    <row r="16" spans="1:101" x14ac:dyDescent="0.3">
      <c r="B16" s="216" t="s">
        <v>18</v>
      </c>
      <c r="C16" s="165">
        <v>1990</v>
      </c>
      <c r="D16" s="165">
        <v>1975</v>
      </c>
      <c r="E16" s="165">
        <v>1765</v>
      </c>
      <c r="F16" s="165">
        <v>1450</v>
      </c>
      <c r="G16" s="165">
        <v>1340</v>
      </c>
      <c r="H16" s="165">
        <v>1095</v>
      </c>
      <c r="I16" s="165">
        <v>871.19551282051282</v>
      </c>
      <c r="J16" s="165"/>
      <c r="K16" s="217"/>
      <c r="L16" s="165"/>
      <c r="M16" s="165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221"/>
      <c r="AL16" s="218"/>
      <c r="AM16" s="218"/>
      <c r="AN16" s="218"/>
      <c r="AO16" s="259"/>
      <c r="AP16" s="207"/>
      <c r="AQ16" s="207"/>
      <c r="AR16" s="207"/>
      <c r="AS16" s="207"/>
      <c r="AT16" s="207"/>
      <c r="AU16" s="207"/>
      <c r="AV16" s="207"/>
      <c r="AW16" s="207"/>
      <c r="AY16" s="163"/>
      <c r="AZ16" s="167"/>
      <c r="BA16" s="167"/>
      <c r="BB16" s="167"/>
      <c r="BC16" s="167"/>
      <c r="BD16" s="167"/>
      <c r="BE16" s="165"/>
      <c r="BF16" s="165"/>
      <c r="BG16" s="165"/>
      <c r="BH16" s="165"/>
      <c r="BI16" s="165"/>
      <c r="BJ16" s="165"/>
      <c r="BK16" s="165"/>
      <c r="BL16" s="245"/>
      <c r="BM16" s="217"/>
      <c r="BN16" s="165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246"/>
      <c r="CL16" s="167"/>
      <c r="CM16" s="167"/>
      <c r="CN16" s="167"/>
    </row>
    <row r="17" spans="2:101" x14ac:dyDescent="0.3">
      <c r="B17" s="216" t="s">
        <v>21</v>
      </c>
      <c r="C17" s="165">
        <v>140</v>
      </c>
      <c r="D17" s="165">
        <v>175</v>
      </c>
      <c r="E17" s="165">
        <v>180</v>
      </c>
      <c r="F17" s="165">
        <v>145</v>
      </c>
      <c r="G17" s="165">
        <v>175</v>
      </c>
      <c r="H17" s="165">
        <v>195</v>
      </c>
      <c r="I17" s="165">
        <v>102.39351265721356</v>
      </c>
      <c r="J17" s="165"/>
      <c r="K17" s="217"/>
      <c r="L17" s="165"/>
      <c r="M17" s="165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221"/>
      <c r="AL17" s="218"/>
      <c r="AM17" s="218"/>
      <c r="AN17" s="218"/>
      <c r="AO17" s="259"/>
      <c r="AP17" s="207"/>
      <c r="AQ17" s="207"/>
      <c r="AR17" s="207"/>
      <c r="AS17" s="207"/>
      <c r="AT17" s="207"/>
      <c r="AU17" s="207"/>
      <c r="AV17" s="207"/>
      <c r="AW17" s="207"/>
      <c r="AY17" s="163"/>
      <c r="AZ17" s="167"/>
      <c r="BA17" s="167"/>
      <c r="BB17" s="167"/>
      <c r="BC17" s="167"/>
      <c r="BD17" s="167"/>
      <c r="BE17" s="165"/>
      <c r="BF17" s="165"/>
      <c r="BG17" s="165"/>
      <c r="BH17" s="165"/>
      <c r="BI17" s="165"/>
      <c r="BJ17" s="165"/>
      <c r="BK17" s="165"/>
      <c r="BL17" s="245"/>
      <c r="BM17" s="217"/>
      <c r="BN17" s="165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246"/>
      <c r="CL17" s="167"/>
      <c r="CM17" s="167"/>
      <c r="CN17" s="167"/>
    </row>
    <row r="18" spans="2:101" x14ac:dyDescent="0.3">
      <c r="B18" s="222" t="s">
        <v>19</v>
      </c>
      <c r="C18" s="223">
        <v>60</v>
      </c>
      <c r="D18" s="223">
        <v>65</v>
      </c>
      <c r="E18" s="223">
        <v>70</v>
      </c>
      <c r="F18" s="223">
        <v>70</v>
      </c>
      <c r="G18" s="223">
        <v>75</v>
      </c>
      <c r="H18" s="223">
        <v>75</v>
      </c>
      <c r="I18" s="223">
        <v>176.71795818686826</v>
      </c>
      <c r="J18" s="223"/>
      <c r="K18" s="224"/>
      <c r="L18" s="223"/>
      <c r="M18" s="16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19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Y18" s="163"/>
      <c r="AZ18" s="167"/>
      <c r="BA18" s="167"/>
      <c r="BB18" s="167"/>
      <c r="BC18" s="167"/>
      <c r="BD18" s="167"/>
      <c r="BE18" s="165"/>
      <c r="BF18" s="165"/>
      <c r="BG18" s="165"/>
      <c r="BH18" s="165"/>
      <c r="BI18" s="165"/>
      <c r="BJ18" s="165"/>
      <c r="BK18" s="165"/>
      <c r="BL18" s="245"/>
      <c r="BM18" s="217"/>
      <c r="BN18" s="165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91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</row>
    <row r="19" spans="2:101" x14ac:dyDescent="0.3">
      <c r="B19" s="204" t="s">
        <v>12</v>
      </c>
      <c r="C19" s="211">
        <v>535</v>
      </c>
      <c r="D19" s="211">
        <v>540</v>
      </c>
      <c r="E19" s="211">
        <v>505</v>
      </c>
      <c r="F19" s="211">
        <v>560</v>
      </c>
      <c r="G19" s="211">
        <v>565</v>
      </c>
      <c r="H19" s="211">
        <v>570</v>
      </c>
      <c r="I19" s="211">
        <v>691.84355737018177</v>
      </c>
      <c r="J19" s="211">
        <v>608.12574423307319</v>
      </c>
      <c r="K19" s="212">
        <v>-0.12100685515571556</v>
      </c>
      <c r="L19" s="211"/>
      <c r="M19" s="213"/>
      <c r="N19" s="211">
        <v>145</v>
      </c>
      <c r="O19" s="211">
        <v>125</v>
      </c>
      <c r="P19" s="211">
        <v>135</v>
      </c>
      <c r="Q19" s="211">
        <v>130</v>
      </c>
      <c r="R19" s="211">
        <v>125</v>
      </c>
      <c r="S19" s="214">
        <v>115</v>
      </c>
      <c r="T19" s="214">
        <v>140</v>
      </c>
      <c r="U19" s="214">
        <v>135</v>
      </c>
      <c r="V19" s="214">
        <v>165</v>
      </c>
      <c r="W19" s="214">
        <v>130</v>
      </c>
      <c r="X19" s="214">
        <v>150</v>
      </c>
      <c r="Y19" s="214">
        <v>135</v>
      </c>
      <c r="Z19" s="214">
        <v>160</v>
      </c>
      <c r="AA19" s="214">
        <v>135</v>
      </c>
      <c r="AB19" s="214">
        <v>145</v>
      </c>
      <c r="AC19" s="214">
        <v>135</v>
      </c>
      <c r="AD19" s="214">
        <v>155</v>
      </c>
      <c r="AE19" s="214">
        <v>135</v>
      </c>
      <c r="AF19" s="214">
        <v>138.49558265144424</v>
      </c>
      <c r="AG19" s="214">
        <v>200.48774859204042</v>
      </c>
      <c r="AH19" s="214">
        <v>161.89193140104905</v>
      </c>
      <c r="AI19" s="214">
        <v>190.96829472564815</v>
      </c>
      <c r="AJ19" s="214">
        <v>161.58014644812044</v>
      </c>
      <c r="AK19" s="215"/>
      <c r="AL19" s="214">
        <v>270</v>
      </c>
      <c r="AM19" s="214">
        <v>270</v>
      </c>
      <c r="AN19" s="214">
        <v>265</v>
      </c>
      <c r="AO19" s="214">
        <v>240</v>
      </c>
      <c r="AP19" s="214">
        <v>275</v>
      </c>
      <c r="AQ19" s="214">
        <v>295</v>
      </c>
      <c r="AR19" s="214">
        <v>285</v>
      </c>
      <c r="AS19" s="214">
        <v>295</v>
      </c>
      <c r="AT19" s="214">
        <v>280</v>
      </c>
      <c r="AU19" s="214">
        <v>290</v>
      </c>
      <c r="AV19" s="214">
        <v>338.98333124348466</v>
      </c>
      <c r="AW19" s="214">
        <v>352.86022612669717</v>
      </c>
      <c r="AY19" s="150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2"/>
      <c r="BM19" s="212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44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</row>
    <row r="20" spans="2:101" x14ac:dyDescent="0.3">
      <c r="B20" s="216" t="s">
        <v>15</v>
      </c>
      <c r="C20" s="165">
        <v>55</v>
      </c>
      <c r="D20" s="165">
        <v>55</v>
      </c>
      <c r="E20" s="165">
        <v>50</v>
      </c>
      <c r="F20" s="165">
        <v>50</v>
      </c>
      <c r="G20" s="165">
        <v>50</v>
      </c>
      <c r="H20" s="165">
        <v>50</v>
      </c>
      <c r="I20" s="165">
        <v>77.014946329978741</v>
      </c>
      <c r="J20" s="165"/>
      <c r="K20" s="217"/>
      <c r="L20" s="165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97"/>
      <c r="AL20" s="218"/>
      <c r="AM20" s="218"/>
      <c r="AN20" s="218"/>
      <c r="AO20" s="207"/>
      <c r="AP20" s="259"/>
      <c r="AQ20" s="259"/>
      <c r="AR20" s="259"/>
      <c r="AS20" s="259"/>
      <c r="AT20" s="259"/>
      <c r="AU20" s="259"/>
      <c r="AV20" s="259"/>
      <c r="AW20" s="259"/>
      <c r="AX20" s="142"/>
      <c r="AY20" s="163"/>
      <c r="AZ20" s="167"/>
      <c r="BA20" s="167"/>
      <c r="BB20" s="167"/>
      <c r="BC20" s="167"/>
      <c r="BD20" s="167"/>
      <c r="BE20" s="165"/>
      <c r="BF20" s="165"/>
      <c r="BG20" s="165"/>
      <c r="BH20" s="165"/>
      <c r="BI20" s="165"/>
      <c r="BJ20" s="165"/>
      <c r="BK20" s="165"/>
      <c r="BL20" s="245"/>
      <c r="BM20" s="217"/>
      <c r="BN20" s="165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249"/>
      <c r="CL20" s="167"/>
      <c r="CM20" s="167"/>
      <c r="CN20" s="167"/>
    </row>
    <row r="21" spans="2:101" x14ac:dyDescent="0.3">
      <c r="B21" s="216" t="s">
        <v>16</v>
      </c>
      <c r="C21" s="165">
        <v>110</v>
      </c>
      <c r="D21" s="165">
        <v>105</v>
      </c>
      <c r="E21" s="165">
        <v>75</v>
      </c>
      <c r="F21" s="165">
        <v>110</v>
      </c>
      <c r="G21" s="165">
        <v>115</v>
      </c>
      <c r="H21" s="165">
        <v>110</v>
      </c>
      <c r="I21" s="165">
        <v>125.07036318706687</v>
      </c>
      <c r="J21" s="165"/>
      <c r="K21" s="217"/>
      <c r="L21" s="165"/>
      <c r="M21" s="22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97"/>
      <c r="AL21" s="218"/>
      <c r="AM21" s="218"/>
      <c r="AN21" s="218"/>
      <c r="AO21" s="259"/>
      <c r="AP21" s="259"/>
      <c r="AQ21" s="259"/>
      <c r="AR21" s="259"/>
      <c r="AS21" s="259"/>
      <c r="AT21" s="259"/>
      <c r="AU21" s="259"/>
      <c r="AV21" s="259"/>
      <c r="AW21" s="259"/>
      <c r="AX21" s="142"/>
      <c r="AY21" s="163"/>
      <c r="AZ21" s="167"/>
      <c r="BA21" s="167"/>
      <c r="BB21" s="167"/>
      <c r="BC21" s="167"/>
      <c r="BD21" s="167"/>
      <c r="BE21" s="165"/>
      <c r="BF21" s="165"/>
      <c r="BG21" s="165"/>
      <c r="BH21" s="165"/>
      <c r="BI21" s="165"/>
      <c r="BJ21" s="165"/>
      <c r="BK21" s="165"/>
      <c r="BL21" s="245"/>
      <c r="BM21" s="217"/>
      <c r="BN21" s="165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249"/>
      <c r="CL21" s="167"/>
      <c r="CM21" s="167"/>
      <c r="CN21" s="167"/>
    </row>
    <row r="22" spans="2:101" x14ac:dyDescent="0.3">
      <c r="B22" s="216" t="s">
        <v>17</v>
      </c>
      <c r="C22" s="165">
        <v>10</v>
      </c>
      <c r="D22" s="165">
        <v>10</v>
      </c>
      <c r="E22" s="165">
        <v>10</v>
      </c>
      <c r="F22" s="165">
        <v>15</v>
      </c>
      <c r="G22" s="165">
        <v>15</v>
      </c>
      <c r="H22" s="165">
        <v>15</v>
      </c>
      <c r="I22" s="165">
        <v>66.067551452618346</v>
      </c>
      <c r="J22" s="165"/>
      <c r="K22" s="217"/>
      <c r="L22" s="165"/>
      <c r="M22" s="22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97"/>
      <c r="AL22" s="218"/>
      <c r="AM22" s="218"/>
      <c r="AN22" s="218"/>
      <c r="AO22" s="259"/>
      <c r="AP22" s="259"/>
      <c r="AQ22" s="259"/>
      <c r="AR22" s="259"/>
      <c r="AS22" s="259"/>
      <c r="AT22" s="259"/>
      <c r="AU22" s="259"/>
      <c r="AV22" s="259"/>
      <c r="AW22" s="259"/>
      <c r="AX22" s="142"/>
      <c r="AY22" s="163"/>
      <c r="AZ22" s="167"/>
      <c r="BA22" s="167"/>
      <c r="BB22" s="167"/>
      <c r="BC22" s="167"/>
      <c r="BD22" s="167"/>
      <c r="BE22" s="165"/>
      <c r="BF22" s="165"/>
      <c r="BG22" s="165"/>
      <c r="BH22" s="165"/>
      <c r="BI22" s="165"/>
      <c r="BJ22" s="165"/>
      <c r="BK22" s="165"/>
      <c r="BL22" s="245"/>
      <c r="BM22" s="217"/>
      <c r="BN22" s="165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249"/>
      <c r="CL22" s="167"/>
      <c r="CM22" s="167"/>
      <c r="CN22" s="167"/>
    </row>
    <row r="23" spans="2:101" x14ac:dyDescent="0.3">
      <c r="B23" s="216" t="s">
        <v>18</v>
      </c>
      <c r="C23" s="165">
        <v>195</v>
      </c>
      <c r="D23" s="165">
        <v>215</v>
      </c>
      <c r="E23" s="165">
        <v>230</v>
      </c>
      <c r="F23" s="165">
        <v>225</v>
      </c>
      <c r="G23" s="165">
        <v>215</v>
      </c>
      <c r="H23" s="165">
        <v>215</v>
      </c>
      <c r="I23" s="165">
        <v>219.86631505225523</v>
      </c>
      <c r="J23" s="165"/>
      <c r="K23" s="217"/>
      <c r="L23" s="165"/>
      <c r="M23" s="165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221"/>
      <c r="AL23" s="218"/>
      <c r="AM23" s="218"/>
      <c r="AN23" s="218"/>
      <c r="AO23" s="259"/>
      <c r="AP23" s="259"/>
      <c r="AQ23" s="259"/>
      <c r="AR23" s="259"/>
      <c r="AS23" s="259"/>
      <c r="AT23" s="259"/>
      <c r="AU23" s="259"/>
      <c r="AV23" s="259"/>
      <c r="AW23" s="259"/>
      <c r="AY23" s="163"/>
      <c r="AZ23" s="167"/>
      <c r="BA23" s="167"/>
      <c r="BB23" s="167"/>
      <c r="BC23" s="167"/>
      <c r="BD23" s="167"/>
      <c r="BE23" s="165"/>
      <c r="BF23" s="165"/>
      <c r="BG23" s="165"/>
      <c r="BH23" s="165"/>
      <c r="BI23" s="165"/>
      <c r="BJ23" s="165"/>
      <c r="BK23" s="165"/>
      <c r="BL23" s="245"/>
      <c r="BM23" s="217"/>
      <c r="BN23" s="165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246"/>
      <c r="CL23" s="167"/>
      <c r="CM23" s="167"/>
      <c r="CN23" s="167"/>
    </row>
    <row r="24" spans="2:101" x14ac:dyDescent="0.3">
      <c r="B24" s="222" t="s">
        <v>19</v>
      </c>
      <c r="C24" s="223">
        <v>165</v>
      </c>
      <c r="D24" s="223">
        <v>155</v>
      </c>
      <c r="E24" s="223">
        <v>140</v>
      </c>
      <c r="F24" s="223">
        <v>160</v>
      </c>
      <c r="G24" s="223">
        <v>170</v>
      </c>
      <c r="H24" s="223">
        <v>180</v>
      </c>
      <c r="I24" s="223">
        <v>203.82438134826262</v>
      </c>
      <c r="J24" s="223"/>
      <c r="K24" s="224"/>
      <c r="L24" s="223"/>
      <c r="M24" s="16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19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Y24" s="163"/>
      <c r="AZ24" s="167"/>
      <c r="BA24" s="167"/>
      <c r="BB24" s="167"/>
      <c r="BC24" s="167"/>
      <c r="BD24" s="167"/>
      <c r="BE24" s="165"/>
      <c r="BF24" s="165"/>
      <c r="BG24" s="165"/>
      <c r="BH24" s="165"/>
      <c r="BI24" s="165"/>
      <c r="BJ24" s="165"/>
      <c r="BK24" s="165"/>
      <c r="BL24" s="245"/>
      <c r="BM24" s="217"/>
      <c r="BN24" s="165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91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</row>
    <row r="25" spans="2:101" x14ac:dyDescent="0.3">
      <c r="B25" s="204" t="s">
        <v>13</v>
      </c>
      <c r="C25" s="211">
        <v>50</v>
      </c>
      <c r="D25" s="211">
        <v>65</v>
      </c>
      <c r="E25" s="211">
        <v>205</v>
      </c>
      <c r="F25" s="211">
        <v>215</v>
      </c>
      <c r="G25" s="211">
        <v>100</v>
      </c>
      <c r="H25" s="211">
        <v>235</v>
      </c>
      <c r="I25" s="211">
        <v>218.82799632930983</v>
      </c>
      <c r="J25" s="211">
        <v>122.35911869885157</v>
      </c>
      <c r="K25" s="212">
        <v>-0.44084339869055961</v>
      </c>
      <c r="L25" s="211"/>
      <c r="M25" s="213"/>
      <c r="N25" s="211">
        <v>15</v>
      </c>
      <c r="O25" s="211">
        <v>15</v>
      </c>
      <c r="P25" s="211">
        <v>55</v>
      </c>
      <c r="Q25" s="211">
        <v>50</v>
      </c>
      <c r="R25" s="211">
        <v>50</v>
      </c>
      <c r="S25" s="214">
        <v>50</v>
      </c>
      <c r="T25" s="214">
        <v>55</v>
      </c>
      <c r="U25" s="214">
        <v>60</v>
      </c>
      <c r="V25" s="214">
        <v>55</v>
      </c>
      <c r="W25" s="214">
        <v>55</v>
      </c>
      <c r="X25" s="214">
        <v>35</v>
      </c>
      <c r="Y25" s="214">
        <v>15</v>
      </c>
      <c r="Z25" s="214">
        <v>25</v>
      </c>
      <c r="AA25" s="214">
        <v>25</v>
      </c>
      <c r="AB25" s="214">
        <v>55</v>
      </c>
      <c r="AC25" s="214">
        <v>55</v>
      </c>
      <c r="AD25" s="214">
        <v>55</v>
      </c>
      <c r="AE25" s="214">
        <v>55</v>
      </c>
      <c r="AF25" s="214">
        <v>54.706999082327457</v>
      </c>
      <c r="AG25" s="214">
        <v>54.706999082327457</v>
      </c>
      <c r="AH25" s="214">
        <v>54.706999082327457</v>
      </c>
      <c r="AI25" s="214">
        <v>54.706999082327457</v>
      </c>
      <c r="AJ25" s="214">
        <v>34.339649626480693</v>
      </c>
      <c r="AK25" s="215"/>
      <c r="AL25" s="214">
        <v>35</v>
      </c>
      <c r="AM25" s="214">
        <v>30</v>
      </c>
      <c r="AN25" s="214">
        <v>105</v>
      </c>
      <c r="AO25" s="214">
        <v>100</v>
      </c>
      <c r="AP25" s="214">
        <v>115</v>
      </c>
      <c r="AQ25" s="214">
        <v>110</v>
      </c>
      <c r="AR25" s="214">
        <v>50</v>
      </c>
      <c r="AS25" s="214">
        <v>50</v>
      </c>
      <c r="AT25" s="214">
        <v>110</v>
      </c>
      <c r="AU25" s="214">
        <v>110</v>
      </c>
      <c r="AV25" s="214">
        <v>109.41399816465491</v>
      </c>
      <c r="AW25" s="214">
        <v>109.41399816465491</v>
      </c>
      <c r="AY25" s="150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2"/>
      <c r="BM25" s="212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44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</row>
    <row r="26" spans="2:101" ht="13.8" x14ac:dyDescent="0.25">
      <c r="B26" s="216" t="s">
        <v>15</v>
      </c>
      <c r="C26" s="165">
        <v>40</v>
      </c>
      <c r="D26" s="165">
        <v>25</v>
      </c>
      <c r="E26" s="165">
        <v>-25</v>
      </c>
      <c r="F26" s="165">
        <v>90</v>
      </c>
      <c r="G26" s="165">
        <v>55</v>
      </c>
      <c r="H26" s="165">
        <v>55</v>
      </c>
      <c r="I26" s="165">
        <v>29.756842744181988</v>
      </c>
      <c r="J26" s="165"/>
      <c r="K26" s="217"/>
      <c r="L26" s="165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L26" s="218"/>
      <c r="AM26" s="218"/>
      <c r="AN26" s="218"/>
      <c r="AO26" s="207"/>
      <c r="AP26" s="259"/>
      <c r="AQ26" s="259"/>
      <c r="AR26" s="259"/>
      <c r="AS26" s="259"/>
      <c r="AT26" s="259"/>
      <c r="AU26" s="259"/>
      <c r="AV26" s="259"/>
      <c r="AW26" s="259"/>
      <c r="AX26" s="142"/>
      <c r="AY26" s="163"/>
      <c r="AZ26" s="167"/>
      <c r="BA26" s="167"/>
      <c r="BB26" s="167"/>
      <c r="BC26" s="167"/>
      <c r="BD26" s="167"/>
      <c r="BE26" s="165"/>
      <c r="BF26" s="165"/>
      <c r="BG26" s="165"/>
      <c r="BH26" s="165"/>
      <c r="BI26" s="165"/>
      <c r="BJ26" s="165"/>
      <c r="BK26" s="165"/>
      <c r="BL26" s="245"/>
      <c r="BM26" s="217"/>
      <c r="BN26" s="165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L26" s="165"/>
      <c r="CM26" s="165"/>
      <c r="CN26" s="165"/>
    </row>
    <row r="27" spans="2:101" ht="13.8" x14ac:dyDescent="0.25">
      <c r="B27" s="216" t="s">
        <v>16</v>
      </c>
      <c r="C27" s="165">
        <v>-45</v>
      </c>
      <c r="D27" s="165">
        <v>-15</v>
      </c>
      <c r="E27" s="165">
        <v>70</v>
      </c>
      <c r="F27" s="165">
        <v>10</v>
      </c>
      <c r="G27" s="165">
        <v>5</v>
      </c>
      <c r="H27" s="165">
        <v>20</v>
      </c>
      <c r="I27" s="165">
        <v>13.816563051472052</v>
      </c>
      <c r="J27" s="165"/>
      <c r="K27" s="217"/>
      <c r="L27" s="165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L27" s="218"/>
      <c r="AM27" s="218"/>
      <c r="AN27" s="218"/>
      <c r="AO27" s="259"/>
      <c r="AP27" s="259"/>
      <c r="AQ27" s="259"/>
      <c r="AR27" s="259"/>
      <c r="AS27" s="259"/>
      <c r="AT27" s="259"/>
      <c r="AU27" s="259"/>
      <c r="AV27" s="259"/>
      <c r="AW27" s="259"/>
      <c r="AX27" s="142"/>
      <c r="AY27" s="163"/>
      <c r="AZ27" s="167"/>
      <c r="BA27" s="167"/>
      <c r="BB27" s="167"/>
      <c r="BC27" s="167"/>
      <c r="BD27" s="167"/>
      <c r="BE27" s="165"/>
      <c r="BF27" s="165"/>
      <c r="BG27" s="165"/>
      <c r="BH27" s="165"/>
      <c r="BI27" s="165"/>
      <c r="BJ27" s="165"/>
      <c r="BK27" s="165"/>
      <c r="BL27" s="245"/>
      <c r="BM27" s="217"/>
      <c r="BN27" s="165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L27" s="165"/>
      <c r="CM27" s="165"/>
      <c r="CN27" s="165"/>
    </row>
    <row r="28" spans="2:101" ht="13.8" x14ac:dyDescent="0.25">
      <c r="B28" s="216" t="s">
        <v>17</v>
      </c>
      <c r="C28" s="165">
        <v>10</v>
      </c>
      <c r="D28" s="165">
        <v>-35</v>
      </c>
      <c r="E28" s="165">
        <v>5</v>
      </c>
      <c r="F28" s="165">
        <v>0</v>
      </c>
      <c r="G28" s="165">
        <v>-40</v>
      </c>
      <c r="H28" s="165">
        <v>5</v>
      </c>
      <c r="I28" s="165">
        <v>6.5179416857432164</v>
      </c>
      <c r="J28" s="165"/>
      <c r="K28" s="217"/>
      <c r="L28" s="165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L28" s="218"/>
      <c r="AM28" s="218"/>
      <c r="AN28" s="218"/>
      <c r="AO28" s="259"/>
      <c r="AP28" s="259"/>
      <c r="AQ28" s="259"/>
      <c r="AR28" s="259"/>
      <c r="AS28" s="259"/>
      <c r="AT28" s="259"/>
      <c r="AU28" s="259"/>
      <c r="AV28" s="259"/>
      <c r="AW28" s="259"/>
      <c r="AX28" s="142"/>
      <c r="AY28" s="163"/>
      <c r="AZ28" s="167"/>
      <c r="BA28" s="167"/>
      <c r="BB28" s="167"/>
      <c r="BC28" s="167"/>
      <c r="BD28" s="167"/>
      <c r="BE28" s="165"/>
      <c r="BF28" s="165"/>
      <c r="BG28" s="165"/>
      <c r="BH28" s="165"/>
      <c r="BI28" s="165"/>
      <c r="BJ28" s="165"/>
      <c r="BK28" s="165"/>
      <c r="BL28" s="245"/>
      <c r="BM28" s="217"/>
      <c r="BN28" s="165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L28" s="165"/>
      <c r="CM28" s="165"/>
      <c r="CN28" s="165"/>
    </row>
    <row r="29" spans="2:101" x14ac:dyDescent="0.3">
      <c r="B29" s="216" t="s">
        <v>18</v>
      </c>
      <c r="C29" s="165">
        <v>80</v>
      </c>
      <c r="D29" s="165">
        <v>-5</v>
      </c>
      <c r="E29" s="165">
        <v>45</v>
      </c>
      <c r="F29" s="165">
        <v>80</v>
      </c>
      <c r="G29" s="165">
        <v>45</v>
      </c>
      <c r="H29" s="165">
        <v>10</v>
      </c>
      <c r="I29" s="165">
        <v>66.120736878098015</v>
      </c>
      <c r="J29" s="165"/>
      <c r="K29" s="217"/>
      <c r="L29" s="165"/>
      <c r="M29" s="165"/>
      <c r="N29" s="167"/>
      <c r="O29" s="167"/>
      <c r="P29" s="167"/>
      <c r="Q29" s="167"/>
      <c r="R29" s="167"/>
      <c r="S29" s="167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28"/>
      <c r="AL29" s="218"/>
      <c r="AM29" s="218"/>
      <c r="AN29" s="218"/>
      <c r="AO29" s="259"/>
      <c r="AP29" s="259"/>
      <c r="AQ29" s="259"/>
      <c r="AR29" s="259"/>
      <c r="AS29" s="259"/>
      <c r="AT29" s="259"/>
      <c r="AU29" s="259"/>
      <c r="AV29" s="259"/>
      <c r="AW29" s="259"/>
      <c r="AY29" s="163"/>
      <c r="AZ29" s="167"/>
      <c r="BA29" s="167"/>
      <c r="BB29" s="167"/>
      <c r="BC29" s="167"/>
      <c r="BD29" s="167"/>
      <c r="BE29" s="165"/>
      <c r="BF29" s="165"/>
      <c r="BG29" s="165"/>
      <c r="BH29" s="165"/>
      <c r="BI29" s="165"/>
      <c r="BJ29" s="165"/>
      <c r="BK29" s="165"/>
      <c r="BL29" s="245"/>
      <c r="BM29" s="217"/>
      <c r="BN29" s="165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0"/>
      <c r="CL29" s="165"/>
      <c r="CM29" s="165"/>
      <c r="CN29" s="165"/>
    </row>
    <row r="30" spans="2:101" ht="13.8" x14ac:dyDescent="0.25">
      <c r="B30" s="222" t="s">
        <v>19</v>
      </c>
      <c r="C30" s="223">
        <v>-35</v>
      </c>
      <c r="D30" s="223">
        <v>95</v>
      </c>
      <c r="E30" s="223">
        <v>110</v>
      </c>
      <c r="F30" s="223">
        <v>35</v>
      </c>
      <c r="G30" s="223">
        <v>35</v>
      </c>
      <c r="H30" s="223">
        <v>145</v>
      </c>
      <c r="I30" s="223">
        <v>102.61591196981455</v>
      </c>
      <c r="J30" s="223"/>
      <c r="K30" s="224"/>
      <c r="L30" s="223"/>
      <c r="M30" s="165"/>
      <c r="N30" s="225"/>
      <c r="O30" s="225"/>
      <c r="P30" s="225"/>
      <c r="Q30" s="225"/>
      <c r="R30" s="225"/>
      <c r="S30" s="225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9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142"/>
      <c r="AY30" s="163"/>
      <c r="AZ30" s="167"/>
      <c r="BA30" s="167"/>
      <c r="BB30" s="167"/>
      <c r="BC30" s="167"/>
      <c r="BD30" s="167"/>
      <c r="BE30" s="165"/>
      <c r="BF30" s="165"/>
      <c r="BG30" s="165"/>
      <c r="BH30" s="165"/>
      <c r="BI30" s="165"/>
      <c r="BJ30" s="165"/>
      <c r="BK30" s="165"/>
      <c r="BL30" s="245"/>
      <c r="BM30" s="217"/>
      <c r="BN30" s="165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4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</row>
    <row r="31" spans="2:101" x14ac:dyDescent="0.3">
      <c r="B31" s="204" t="s">
        <v>10</v>
      </c>
      <c r="C31" s="211">
        <v>195</v>
      </c>
      <c r="D31" s="211">
        <v>215</v>
      </c>
      <c r="E31" s="211">
        <v>205</v>
      </c>
      <c r="F31" s="211">
        <v>195</v>
      </c>
      <c r="G31" s="211">
        <v>210</v>
      </c>
      <c r="H31" s="211">
        <v>205</v>
      </c>
      <c r="I31" s="211">
        <v>145.15191837168103</v>
      </c>
      <c r="J31" s="211">
        <v>140.00696704895566</v>
      </c>
      <c r="K31" s="212">
        <v>-3.5445286431220531E-2</v>
      </c>
      <c r="L31" s="211"/>
      <c r="M31" s="213"/>
      <c r="N31" s="211">
        <v>55</v>
      </c>
      <c r="O31" s="211">
        <v>60</v>
      </c>
      <c r="P31" s="211">
        <v>60</v>
      </c>
      <c r="Q31" s="211">
        <v>50</v>
      </c>
      <c r="R31" s="211">
        <v>50</v>
      </c>
      <c r="S31" s="211">
        <v>50</v>
      </c>
      <c r="T31" s="211">
        <v>50</v>
      </c>
      <c r="U31" s="211">
        <v>50</v>
      </c>
      <c r="V31" s="211">
        <v>50</v>
      </c>
      <c r="W31" s="211">
        <v>50</v>
      </c>
      <c r="X31" s="211">
        <v>55</v>
      </c>
      <c r="Y31" s="211">
        <v>50</v>
      </c>
      <c r="Z31" s="211">
        <v>50</v>
      </c>
      <c r="AA31" s="211">
        <v>65</v>
      </c>
      <c r="AB31" s="211">
        <v>55</v>
      </c>
      <c r="AC31" s="211">
        <v>50</v>
      </c>
      <c r="AD31" s="211">
        <v>50</v>
      </c>
      <c r="AE31" s="211">
        <v>55</v>
      </c>
      <c r="AF31" s="211">
        <v>34.989784720000003</v>
      </c>
      <c r="AG31" s="211">
        <v>35.739224099999994</v>
      </c>
      <c r="AH31" s="211">
        <v>37.529548059999996</v>
      </c>
      <c r="AI31" s="211">
        <v>36.166362800000002</v>
      </c>
      <c r="AJ31" s="211">
        <v>31.907778800000003</v>
      </c>
      <c r="AK31" s="215"/>
      <c r="AL31" s="214">
        <v>100</v>
      </c>
      <c r="AM31" s="214">
        <v>115</v>
      </c>
      <c r="AN31" s="214">
        <v>110</v>
      </c>
      <c r="AO31" s="214">
        <v>100</v>
      </c>
      <c r="AP31" s="214">
        <v>100</v>
      </c>
      <c r="AQ31" s="214">
        <v>100</v>
      </c>
      <c r="AR31" s="214">
        <v>105</v>
      </c>
      <c r="AS31" s="214">
        <v>115</v>
      </c>
      <c r="AT31" s="214">
        <v>105</v>
      </c>
      <c r="AU31" s="214">
        <v>105</v>
      </c>
      <c r="AV31" s="214">
        <v>70.72900881999999</v>
      </c>
      <c r="AW31" s="214">
        <v>73.695910859999998</v>
      </c>
      <c r="AY31" s="150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2"/>
      <c r="BM31" s="212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44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</row>
    <row r="32" spans="2:101" ht="13.8" x14ac:dyDescent="0.25">
      <c r="B32" s="216" t="s">
        <v>15</v>
      </c>
      <c r="C32" s="165">
        <v>10</v>
      </c>
      <c r="D32" s="165">
        <v>15</v>
      </c>
      <c r="E32" s="165">
        <v>15</v>
      </c>
      <c r="F32" s="165">
        <v>10</v>
      </c>
      <c r="G32" s="165">
        <v>15</v>
      </c>
      <c r="H32" s="165">
        <v>15</v>
      </c>
      <c r="I32" s="165">
        <v>38.320106450123788</v>
      </c>
      <c r="J32" s="165"/>
      <c r="K32" s="217"/>
      <c r="L32" s="165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L32" s="218"/>
      <c r="AM32" s="218"/>
      <c r="AN32" s="218"/>
      <c r="AO32" s="207"/>
      <c r="AP32" s="259"/>
      <c r="AQ32" s="259"/>
      <c r="AR32" s="259"/>
      <c r="AS32" s="259"/>
      <c r="AT32" s="259"/>
      <c r="AU32" s="259"/>
      <c r="AV32" s="259"/>
      <c r="AW32" s="259"/>
      <c r="AX32" s="142"/>
      <c r="AY32" s="163"/>
      <c r="AZ32" s="167"/>
      <c r="BA32" s="167"/>
      <c r="BB32" s="167"/>
      <c r="BC32" s="167"/>
      <c r="BD32" s="167"/>
      <c r="BE32" s="165"/>
      <c r="BF32" s="165"/>
      <c r="BG32" s="165"/>
      <c r="BH32" s="165"/>
      <c r="BI32" s="165"/>
      <c r="BJ32" s="165"/>
      <c r="BK32" s="165"/>
      <c r="BL32" s="245"/>
      <c r="BM32" s="217"/>
      <c r="BN32" s="165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L32" s="167"/>
      <c r="CM32" s="167"/>
      <c r="CN32" s="167"/>
    </row>
    <row r="33" spans="2:101" ht="13.8" x14ac:dyDescent="0.25">
      <c r="B33" s="216" t="s">
        <v>16</v>
      </c>
      <c r="C33" s="165">
        <v>5</v>
      </c>
      <c r="D33" s="165">
        <v>10</v>
      </c>
      <c r="E33" s="165">
        <v>10</v>
      </c>
      <c r="F33" s="165">
        <v>10</v>
      </c>
      <c r="G33" s="165">
        <v>10</v>
      </c>
      <c r="H33" s="165">
        <v>10</v>
      </c>
      <c r="I33" s="165">
        <v>27.43371257224771</v>
      </c>
      <c r="J33" s="165"/>
      <c r="K33" s="217"/>
      <c r="L33" s="165"/>
      <c r="M33" s="22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L33" s="218"/>
      <c r="AM33" s="218"/>
      <c r="AN33" s="218"/>
      <c r="AO33" s="259"/>
      <c r="AP33" s="259"/>
      <c r="AQ33" s="259"/>
      <c r="AR33" s="259"/>
      <c r="AS33" s="259"/>
      <c r="AT33" s="259"/>
      <c r="AU33" s="259"/>
      <c r="AV33" s="259"/>
      <c r="AW33" s="259"/>
      <c r="AX33" s="142"/>
      <c r="AY33" s="163"/>
      <c r="AZ33" s="167"/>
      <c r="BA33" s="167"/>
      <c r="BB33" s="167"/>
      <c r="BC33" s="167"/>
      <c r="BD33" s="167"/>
      <c r="BE33" s="165"/>
      <c r="BF33" s="165"/>
      <c r="BG33" s="165"/>
      <c r="BH33" s="165"/>
      <c r="BI33" s="165"/>
      <c r="BJ33" s="165"/>
      <c r="BK33" s="165"/>
      <c r="BL33" s="245"/>
      <c r="BM33" s="217"/>
      <c r="BN33" s="165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L33" s="167"/>
      <c r="CM33" s="167"/>
      <c r="CN33" s="167"/>
    </row>
    <row r="34" spans="2:101" ht="13.8" x14ac:dyDescent="0.25">
      <c r="B34" s="216" t="s">
        <v>17</v>
      </c>
      <c r="C34" s="165">
        <v>15</v>
      </c>
      <c r="D34" s="165">
        <v>15</v>
      </c>
      <c r="E34" s="165">
        <v>15</v>
      </c>
      <c r="F34" s="165">
        <v>15</v>
      </c>
      <c r="G34" s="165">
        <v>15</v>
      </c>
      <c r="H34" s="165">
        <v>15</v>
      </c>
      <c r="I34" s="165">
        <v>19.740660898548619</v>
      </c>
      <c r="J34" s="165"/>
      <c r="K34" s="217"/>
      <c r="L34" s="165"/>
      <c r="M34" s="22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L34" s="218"/>
      <c r="AM34" s="218"/>
      <c r="AN34" s="218"/>
      <c r="AO34" s="259"/>
      <c r="AP34" s="259"/>
      <c r="AQ34" s="259"/>
      <c r="AR34" s="259"/>
      <c r="AS34" s="259"/>
      <c r="AT34" s="259"/>
      <c r="AU34" s="259"/>
      <c r="AV34" s="259"/>
      <c r="AW34" s="259"/>
      <c r="AX34" s="142"/>
      <c r="AY34" s="163"/>
      <c r="AZ34" s="167"/>
      <c r="BA34" s="167"/>
      <c r="BB34" s="167"/>
      <c r="BC34" s="167"/>
      <c r="BD34" s="167"/>
      <c r="BE34" s="165"/>
      <c r="BF34" s="165"/>
      <c r="BG34" s="165"/>
      <c r="BH34" s="165"/>
      <c r="BI34" s="165"/>
      <c r="BJ34" s="165"/>
      <c r="BK34" s="165"/>
      <c r="BL34" s="245"/>
      <c r="BM34" s="217"/>
      <c r="BN34" s="165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L34" s="167"/>
      <c r="CM34" s="167"/>
      <c r="CN34" s="167"/>
    </row>
    <row r="35" spans="2:101" x14ac:dyDescent="0.3">
      <c r="B35" s="216" t="s">
        <v>18</v>
      </c>
      <c r="C35" s="165">
        <v>75</v>
      </c>
      <c r="D35" s="165">
        <v>70</v>
      </c>
      <c r="E35" s="165">
        <v>70</v>
      </c>
      <c r="F35" s="165">
        <v>80</v>
      </c>
      <c r="G35" s="165">
        <v>90</v>
      </c>
      <c r="H35" s="165">
        <v>85</v>
      </c>
      <c r="I35" s="165">
        <v>28.159472164106116</v>
      </c>
      <c r="J35" s="165"/>
      <c r="K35" s="217"/>
      <c r="L35" s="165"/>
      <c r="M35" s="165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228"/>
      <c r="AL35" s="218"/>
      <c r="AM35" s="218"/>
      <c r="AN35" s="218"/>
      <c r="AO35" s="259"/>
      <c r="AP35" s="259"/>
      <c r="AQ35" s="259"/>
      <c r="AR35" s="259"/>
      <c r="AS35" s="259"/>
      <c r="AT35" s="259"/>
      <c r="AU35" s="259"/>
      <c r="AV35" s="259"/>
      <c r="AW35" s="259"/>
      <c r="AY35" s="163"/>
      <c r="AZ35" s="167"/>
      <c r="BA35" s="167"/>
      <c r="BB35" s="167"/>
      <c r="BC35" s="167"/>
      <c r="BD35" s="167"/>
      <c r="BE35" s="165"/>
      <c r="BF35" s="165"/>
      <c r="BG35" s="165"/>
      <c r="BH35" s="165"/>
      <c r="BI35" s="165"/>
      <c r="BJ35" s="165"/>
      <c r="BK35" s="165"/>
      <c r="BL35" s="245"/>
      <c r="BM35" s="217"/>
      <c r="BN35" s="165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0"/>
      <c r="CL35" s="167"/>
      <c r="CM35" s="167"/>
      <c r="CN35" s="167"/>
    </row>
    <row r="36" spans="2:101" ht="13.8" x14ac:dyDescent="0.25">
      <c r="B36" s="222" t="s">
        <v>19</v>
      </c>
      <c r="C36" s="223">
        <v>90</v>
      </c>
      <c r="D36" s="223">
        <v>105</v>
      </c>
      <c r="E36" s="223">
        <v>95</v>
      </c>
      <c r="F36" s="223">
        <v>80</v>
      </c>
      <c r="G36" s="223">
        <v>80</v>
      </c>
      <c r="H36" s="223">
        <v>80</v>
      </c>
      <c r="I36" s="223">
        <v>31.49796628665478</v>
      </c>
      <c r="J36" s="223"/>
      <c r="K36" s="224"/>
      <c r="L36" s="223"/>
      <c r="M36" s="16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9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142"/>
      <c r="AY36" s="163"/>
      <c r="AZ36" s="167"/>
      <c r="BA36" s="167"/>
      <c r="BB36" s="167"/>
      <c r="BC36" s="167"/>
      <c r="BD36" s="167"/>
      <c r="BE36" s="165"/>
      <c r="BF36" s="165"/>
      <c r="BG36" s="165"/>
      <c r="BH36" s="165"/>
      <c r="BI36" s="165"/>
      <c r="BJ36" s="165"/>
      <c r="BK36" s="165"/>
      <c r="BL36" s="245"/>
      <c r="BM36" s="217"/>
      <c r="BN36" s="165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4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</row>
    <row r="37" spans="2:101" x14ac:dyDescent="0.3">
      <c r="B37" s="204" t="s">
        <v>11</v>
      </c>
      <c r="C37" s="211">
        <v>145</v>
      </c>
      <c r="D37" s="211">
        <v>175</v>
      </c>
      <c r="E37" s="211">
        <v>200</v>
      </c>
      <c r="F37" s="211">
        <v>205</v>
      </c>
      <c r="G37" s="211">
        <v>180</v>
      </c>
      <c r="H37" s="211">
        <v>245</v>
      </c>
      <c r="I37" s="211">
        <v>302.68517329239558</v>
      </c>
      <c r="J37" s="211">
        <v>477.72742318388543</v>
      </c>
      <c r="K37" s="212">
        <v>0.57829806457813537</v>
      </c>
      <c r="L37" s="211"/>
      <c r="M37" s="213"/>
      <c r="N37" s="211">
        <v>40</v>
      </c>
      <c r="O37" s="211">
        <v>50</v>
      </c>
      <c r="P37" s="211">
        <v>30</v>
      </c>
      <c r="Q37" s="211">
        <v>45</v>
      </c>
      <c r="R37" s="211">
        <v>70</v>
      </c>
      <c r="S37" s="214">
        <v>70</v>
      </c>
      <c r="T37" s="214">
        <v>60</v>
      </c>
      <c r="U37" s="214">
        <v>80</v>
      </c>
      <c r="V37" s="214">
        <v>60</v>
      </c>
      <c r="W37" s="214">
        <v>5</v>
      </c>
      <c r="X37" s="214">
        <v>40</v>
      </c>
      <c r="Y37" s="214">
        <v>50</v>
      </c>
      <c r="Z37" s="214">
        <v>45</v>
      </c>
      <c r="AA37" s="214">
        <v>35</v>
      </c>
      <c r="AB37" s="214">
        <v>60</v>
      </c>
      <c r="AC37" s="214">
        <v>60</v>
      </c>
      <c r="AD37" s="214">
        <v>65</v>
      </c>
      <c r="AE37" s="214">
        <v>65</v>
      </c>
      <c r="AF37" s="214">
        <v>113.8158952167764</v>
      </c>
      <c r="AG37" s="214">
        <v>70.953878080441257</v>
      </c>
      <c r="AH37" s="214">
        <v>144.30575166380027</v>
      </c>
      <c r="AI37" s="214">
        <v>-26.390351668622337</v>
      </c>
      <c r="AJ37" s="214">
        <v>132.29153495587286</v>
      </c>
      <c r="AK37" s="215"/>
      <c r="AL37" s="214">
        <v>85</v>
      </c>
      <c r="AM37" s="214">
        <v>90</v>
      </c>
      <c r="AN37" s="214">
        <v>75</v>
      </c>
      <c r="AO37" s="214">
        <v>140</v>
      </c>
      <c r="AP37" s="214">
        <v>140</v>
      </c>
      <c r="AQ37" s="214">
        <v>65</v>
      </c>
      <c r="AR37" s="214">
        <v>90</v>
      </c>
      <c r="AS37" s="214">
        <v>80</v>
      </c>
      <c r="AT37" s="214">
        <v>120</v>
      </c>
      <c r="AU37" s="214">
        <v>130</v>
      </c>
      <c r="AV37" s="214">
        <v>184.76977329721765</v>
      </c>
      <c r="AW37" s="214">
        <v>117.91539999517792</v>
      </c>
      <c r="AY37" s="150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2"/>
      <c r="BM37" s="212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44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</row>
    <row r="38" spans="2:101" ht="13.8" x14ac:dyDescent="0.25">
      <c r="B38" s="216" t="s">
        <v>15</v>
      </c>
      <c r="C38" s="165">
        <v>5</v>
      </c>
      <c r="D38" s="165">
        <v>10</v>
      </c>
      <c r="E38" s="165">
        <v>0</v>
      </c>
      <c r="F38" s="165">
        <v>20</v>
      </c>
      <c r="G38" s="165">
        <v>5</v>
      </c>
      <c r="H38" s="165">
        <v>5</v>
      </c>
      <c r="I38" s="165">
        <v>6.8553211921250128</v>
      </c>
      <c r="J38" s="165"/>
      <c r="K38" s="217"/>
      <c r="L38" s="165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L38" s="218"/>
      <c r="AM38" s="218"/>
      <c r="AN38" s="218"/>
      <c r="AO38" s="207"/>
      <c r="AP38" s="259"/>
      <c r="AQ38" s="259"/>
      <c r="AR38" s="259"/>
      <c r="AS38" s="259"/>
      <c r="AT38" s="259"/>
      <c r="AU38" s="259"/>
      <c r="AV38" s="259"/>
      <c r="AW38" s="259"/>
      <c r="AX38" s="142"/>
      <c r="AY38" s="163"/>
      <c r="AZ38" s="167"/>
      <c r="BA38" s="167"/>
      <c r="BB38" s="167"/>
      <c r="BC38" s="167"/>
      <c r="BD38" s="167"/>
      <c r="BE38" s="165"/>
      <c r="BF38" s="165"/>
      <c r="BG38" s="165"/>
      <c r="BH38" s="165"/>
      <c r="BI38" s="165"/>
      <c r="BJ38" s="165"/>
      <c r="BK38" s="165"/>
      <c r="BL38" s="245"/>
      <c r="BM38" s="217"/>
      <c r="BN38" s="165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L38" s="167"/>
      <c r="CM38" s="167"/>
      <c r="CN38" s="167"/>
    </row>
    <row r="39" spans="2:101" ht="13.8" x14ac:dyDescent="0.25">
      <c r="B39" s="216" t="s">
        <v>16</v>
      </c>
      <c r="C39" s="165">
        <v>-10</v>
      </c>
      <c r="D39" s="165">
        <v>15</v>
      </c>
      <c r="E39" s="165">
        <v>10</v>
      </c>
      <c r="F39" s="165">
        <v>5</v>
      </c>
      <c r="G39" s="165">
        <v>5</v>
      </c>
      <c r="H39" s="165">
        <v>35</v>
      </c>
      <c r="I39" s="165">
        <v>58.979256621109812</v>
      </c>
      <c r="J39" s="165"/>
      <c r="K39" s="217"/>
      <c r="L39" s="165"/>
      <c r="M39" s="22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L39" s="218"/>
      <c r="AM39" s="218"/>
      <c r="AN39" s="218"/>
      <c r="AO39" s="259"/>
      <c r="AP39" s="259"/>
      <c r="AQ39" s="259"/>
      <c r="AR39" s="259"/>
      <c r="AS39" s="259"/>
      <c r="AT39" s="259"/>
      <c r="AU39" s="259"/>
      <c r="AV39" s="259"/>
      <c r="AW39" s="259"/>
      <c r="AX39" s="142"/>
      <c r="AY39" s="163"/>
      <c r="AZ39" s="167"/>
      <c r="BA39" s="167"/>
      <c r="BB39" s="167"/>
      <c r="BC39" s="167"/>
      <c r="BD39" s="167"/>
      <c r="BE39" s="165"/>
      <c r="BF39" s="165"/>
      <c r="BG39" s="165"/>
      <c r="BH39" s="165"/>
      <c r="BI39" s="165"/>
      <c r="BJ39" s="165"/>
      <c r="BK39" s="165"/>
      <c r="BL39" s="245"/>
      <c r="BM39" s="217"/>
      <c r="BN39" s="165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L39" s="167"/>
      <c r="CM39" s="167"/>
      <c r="CN39" s="167"/>
    </row>
    <row r="40" spans="2:101" ht="13.8" x14ac:dyDescent="0.25">
      <c r="B40" s="216" t="s">
        <v>17</v>
      </c>
      <c r="C40" s="165">
        <v>0</v>
      </c>
      <c r="D40" s="165">
        <v>-25</v>
      </c>
      <c r="E40" s="165">
        <v>-5</v>
      </c>
      <c r="F40" s="165">
        <v>-10</v>
      </c>
      <c r="G40" s="165">
        <v>-10</v>
      </c>
      <c r="H40" s="165">
        <v>0</v>
      </c>
      <c r="I40" s="165">
        <v>-132.00762576601389</v>
      </c>
      <c r="J40" s="165"/>
      <c r="K40" s="217"/>
      <c r="L40" s="165"/>
      <c r="M40" s="22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L40" s="218"/>
      <c r="AM40" s="218"/>
      <c r="AN40" s="218"/>
      <c r="AO40" s="259"/>
      <c r="AP40" s="259"/>
      <c r="AQ40" s="259"/>
      <c r="AR40" s="259"/>
      <c r="AS40" s="259"/>
      <c r="AT40" s="259"/>
      <c r="AU40" s="259"/>
      <c r="AV40" s="259"/>
      <c r="AW40" s="259"/>
      <c r="AX40" s="142"/>
      <c r="AY40" s="163"/>
      <c r="AZ40" s="167"/>
      <c r="BA40" s="167"/>
      <c r="BB40" s="167"/>
      <c r="BC40" s="167"/>
      <c r="BD40" s="167"/>
      <c r="BE40" s="165"/>
      <c r="BF40" s="165"/>
      <c r="BG40" s="165"/>
      <c r="BH40" s="165"/>
      <c r="BI40" s="165"/>
      <c r="BJ40" s="165"/>
      <c r="BK40" s="165"/>
      <c r="BL40" s="245"/>
      <c r="BM40" s="217"/>
      <c r="BN40" s="165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L40" s="167"/>
      <c r="CM40" s="167"/>
      <c r="CN40" s="167"/>
    </row>
    <row r="41" spans="2:101" x14ac:dyDescent="0.3">
      <c r="B41" s="216" t="s">
        <v>18</v>
      </c>
      <c r="C41" s="165">
        <v>90</v>
      </c>
      <c r="D41" s="165">
        <v>85</v>
      </c>
      <c r="E41" s="165">
        <v>95</v>
      </c>
      <c r="F41" s="165">
        <v>100</v>
      </c>
      <c r="G41" s="165">
        <v>85</v>
      </c>
      <c r="H41" s="165">
        <v>75</v>
      </c>
      <c r="I41" s="165">
        <v>260.02975114588037</v>
      </c>
      <c r="J41" s="165"/>
      <c r="K41" s="217"/>
      <c r="L41" s="165"/>
      <c r="M41" s="165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228"/>
      <c r="AL41" s="218"/>
      <c r="AM41" s="218"/>
      <c r="AN41" s="218"/>
      <c r="AO41" s="259"/>
      <c r="AP41" s="259"/>
      <c r="AQ41" s="259"/>
      <c r="AR41" s="259"/>
      <c r="AS41" s="259"/>
      <c r="AT41" s="259"/>
      <c r="AU41" s="259"/>
      <c r="AV41" s="259"/>
      <c r="AW41" s="259"/>
      <c r="AY41" s="163"/>
      <c r="AZ41" s="167"/>
      <c r="BA41" s="167"/>
      <c r="BB41" s="167"/>
      <c r="BC41" s="167"/>
      <c r="BD41" s="167"/>
      <c r="BE41" s="165"/>
      <c r="BF41" s="165"/>
      <c r="BG41" s="165"/>
      <c r="BH41" s="165"/>
      <c r="BI41" s="165"/>
      <c r="BJ41" s="165"/>
      <c r="BK41" s="165"/>
      <c r="BL41" s="245"/>
      <c r="BM41" s="217"/>
      <c r="BN41" s="165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0"/>
      <c r="CL41" s="167"/>
      <c r="CM41" s="167"/>
      <c r="CN41" s="167"/>
    </row>
    <row r="42" spans="2:101" ht="13.8" x14ac:dyDescent="0.25">
      <c r="B42" s="222" t="s">
        <v>19</v>
      </c>
      <c r="C42" s="223">
        <v>60</v>
      </c>
      <c r="D42" s="223">
        <v>90</v>
      </c>
      <c r="E42" s="223">
        <v>100</v>
      </c>
      <c r="F42" s="223">
        <v>90</v>
      </c>
      <c r="G42" s="223">
        <v>95</v>
      </c>
      <c r="H42" s="223">
        <v>130</v>
      </c>
      <c r="I42" s="223">
        <v>108.82847009929426</v>
      </c>
      <c r="J42" s="223"/>
      <c r="K42" s="224"/>
      <c r="L42" s="223"/>
      <c r="M42" s="16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9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142"/>
      <c r="AY42" s="163"/>
      <c r="AZ42" s="167"/>
      <c r="BA42" s="167"/>
      <c r="BB42" s="167"/>
      <c r="BC42" s="167"/>
      <c r="BD42" s="167"/>
      <c r="BE42" s="165"/>
      <c r="BF42" s="165"/>
      <c r="BG42" s="165"/>
      <c r="BH42" s="165"/>
      <c r="BI42" s="165"/>
      <c r="BJ42" s="165"/>
      <c r="BK42" s="165"/>
      <c r="BL42" s="245"/>
      <c r="BM42" s="217"/>
      <c r="BN42" s="165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4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</row>
    <row r="43" spans="2:101" x14ac:dyDescent="0.3">
      <c r="B43" s="204" t="s">
        <v>53</v>
      </c>
      <c r="C43" s="211">
        <v>220</v>
      </c>
      <c r="D43" s="211">
        <v>220</v>
      </c>
      <c r="E43" s="211">
        <v>225</v>
      </c>
      <c r="F43" s="211">
        <v>230</v>
      </c>
      <c r="G43" s="211">
        <v>235</v>
      </c>
      <c r="H43" s="211">
        <v>240</v>
      </c>
      <c r="I43" s="211">
        <v>248.88000000000005</v>
      </c>
      <c r="J43" s="211">
        <v>228.5</v>
      </c>
      <c r="K43" s="248">
        <v>-8.1886853101896695E-2</v>
      </c>
      <c r="L43" s="211"/>
      <c r="M43" s="213"/>
      <c r="N43" s="211">
        <v>45</v>
      </c>
      <c r="O43" s="211">
        <v>65</v>
      </c>
      <c r="P43" s="211">
        <v>50</v>
      </c>
      <c r="Q43" s="211">
        <v>65</v>
      </c>
      <c r="R43" s="211">
        <v>45</v>
      </c>
      <c r="S43" s="214">
        <v>65</v>
      </c>
      <c r="T43" s="214">
        <v>50</v>
      </c>
      <c r="U43" s="214">
        <v>70</v>
      </c>
      <c r="V43" s="214">
        <v>45</v>
      </c>
      <c r="W43" s="214">
        <v>75</v>
      </c>
      <c r="X43" s="214">
        <v>55</v>
      </c>
      <c r="Y43" s="214">
        <v>70</v>
      </c>
      <c r="Z43" s="214">
        <v>45</v>
      </c>
      <c r="AA43" s="214">
        <v>70</v>
      </c>
      <c r="AB43" s="214">
        <v>55</v>
      </c>
      <c r="AC43" s="214">
        <v>70</v>
      </c>
      <c r="AD43" s="214">
        <v>45</v>
      </c>
      <c r="AE43" s="214">
        <v>70</v>
      </c>
      <c r="AF43" s="214">
        <v>62.22</v>
      </c>
      <c r="AG43" s="214">
        <v>67.320000000000007</v>
      </c>
      <c r="AH43" s="214">
        <v>72.42</v>
      </c>
      <c r="AI43" s="214">
        <v>46.92</v>
      </c>
      <c r="AJ43" s="214">
        <v>59.108999999999995</v>
      </c>
      <c r="AK43" s="215"/>
      <c r="AL43" s="214">
        <v>110</v>
      </c>
      <c r="AM43" s="214">
        <v>110</v>
      </c>
      <c r="AN43" s="214">
        <v>115</v>
      </c>
      <c r="AO43" s="214">
        <v>110</v>
      </c>
      <c r="AP43" s="214">
        <v>120</v>
      </c>
      <c r="AQ43" s="214">
        <v>120</v>
      </c>
      <c r="AR43" s="214">
        <v>125</v>
      </c>
      <c r="AS43" s="214">
        <v>115</v>
      </c>
      <c r="AT43" s="214">
        <v>125</v>
      </c>
      <c r="AU43" s="214">
        <v>115</v>
      </c>
      <c r="AV43" s="214">
        <v>129.54000000000002</v>
      </c>
      <c r="AW43" s="214">
        <v>119.34</v>
      </c>
      <c r="AY43" s="150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2"/>
      <c r="BM43" s="212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44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</row>
    <row r="44" spans="2:101" ht="13.8" x14ac:dyDescent="0.25">
      <c r="B44" s="216" t="s">
        <v>15</v>
      </c>
      <c r="C44" s="165">
        <v>90</v>
      </c>
      <c r="D44" s="165">
        <v>90</v>
      </c>
      <c r="E44" s="165">
        <v>90</v>
      </c>
      <c r="F44" s="165">
        <v>90</v>
      </c>
      <c r="G44" s="165">
        <v>95</v>
      </c>
      <c r="H44" s="165">
        <v>95</v>
      </c>
      <c r="I44" s="261" t="s">
        <v>92</v>
      </c>
      <c r="J44" s="164"/>
      <c r="K44" s="217"/>
      <c r="L44" s="165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L44" s="218"/>
      <c r="AM44" s="218"/>
      <c r="AN44" s="218"/>
      <c r="AO44" s="207"/>
      <c r="AP44" s="259"/>
      <c r="AQ44" s="259"/>
      <c r="AR44" s="259"/>
      <c r="AS44" s="259"/>
      <c r="AT44" s="259"/>
      <c r="AU44" s="259"/>
      <c r="AV44" s="259"/>
      <c r="AW44" s="259"/>
      <c r="AX44" s="142"/>
      <c r="AY44" s="163"/>
      <c r="AZ44" s="167"/>
      <c r="BA44" s="167"/>
      <c r="BB44" s="167"/>
      <c r="BC44" s="167"/>
      <c r="BD44" s="167"/>
      <c r="BE44" s="165"/>
      <c r="BF44" s="165"/>
      <c r="BG44" s="165"/>
      <c r="BH44" s="165"/>
      <c r="BI44" s="165"/>
      <c r="BJ44" s="165"/>
      <c r="BK44" s="165"/>
      <c r="BL44" s="245"/>
      <c r="BM44" s="217"/>
      <c r="BN44" s="165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L44" s="167"/>
      <c r="CM44" s="167"/>
      <c r="CN44" s="167"/>
    </row>
    <row r="45" spans="2:101" ht="13.8" x14ac:dyDescent="0.25">
      <c r="B45" s="216" t="s">
        <v>16</v>
      </c>
      <c r="C45" s="165">
        <v>75</v>
      </c>
      <c r="D45" s="165">
        <v>75</v>
      </c>
      <c r="E45" s="165">
        <v>75</v>
      </c>
      <c r="F45" s="165">
        <v>80</v>
      </c>
      <c r="G45" s="165">
        <v>80</v>
      </c>
      <c r="H45" s="165">
        <v>80</v>
      </c>
      <c r="I45" s="261" t="s">
        <v>92</v>
      </c>
      <c r="J45" s="164"/>
      <c r="K45" s="217"/>
      <c r="L45" s="165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L45" s="218"/>
      <c r="AM45" s="218"/>
      <c r="AN45" s="218"/>
      <c r="AO45" s="259"/>
      <c r="AP45" s="259"/>
      <c r="AQ45" s="259"/>
      <c r="AR45" s="259"/>
      <c r="AS45" s="259"/>
      <c r="AT45" s="259"/>
      <c r="AU45" s="259"/>
      <c r="AV45" s="259"/>
      <c r="AW45" s="259"/>
      <c r="AX45" s="142"/>
      <c r="AY45" s="163"/>
      <c r="AZ45" s="167"/>
      <c r="BA45" s="167"/>
      <c r="BB45" s="167"/>
      <c r="BC45" s="167"/>
      <c r="BD45" s="167"/>
      <c r="BE45" s="165"/>
      <c r="BF45" s="165"/>
      <c r="BG45" s="165"/>
      <c r="BH45" s="165"/>
      <c r="BI45" s="165"/>
      <c r="BJ45" s="165"/>
      <c r="BK45" s="165"/>
      <c r="BL45" s="245"/>
      <c r="BM45" s="217"/>
      <c r="BN45" s="165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L45" s="167"/>
      <c r="CM45" s="167"/>
      <c r="CN45" s="167"/>
    </row>
    <row r="46" spans="2:101" ht="13.8" x14ac:dyDescent="0.25">
      <c r="B46" s="216" t="s">
        <v>17</v>
      </c>
      <c r="C46" s="165">
        <v>20</v>
      </c>
      <c r="D46" s="165">
        <v>20</v>
      </c>
      <c r="E46" s="165">
        <v>20</v>
      </c>
      <c r="F46" s="165">
        <v>20</v>
      </c>
      <c r="G46" s="165">
        <v>20</v>
      </c>
      <c r="H46" s="165">
        <v>20</v>
      </c>
      <c r="I46" s="261" t="s">
        <v>92</v>
      </c>
      <c r="J46" s="164"/>
      <c r="K46" s="217"/>
      <c r="L46" s="165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L46" s="218"/>
      <c r="AM46" s="218"/>
      <c r="AN46" s="218"/>
      <c r="AO46" s="259"/>
      <c r="AP46" s="259"/>
      <c r="AQ46" s="259"/>
      <c r="AR46" s="259"/>
      <c r="AS46" s="259"/>
      <c r="AT46" s="259"/>
      <c r="AU46" s="259"/>
      <c r="AV46" s="259"/>
      <c r="AW46" s="259"/>
      <c r="AX46" s="142"/>
      <c r="AY46" s="163"/>
      <c r="AZ46" s="167"/>
      <c r="BA46" s="167"/>
      <c r="BB46" s="167"/>
      <c r="BC46" s="167"/>
      <c r="BD46" s="167"/>
      <c r="BE46" s="165"/>
      <c r="BF46" s="165"/>
      <c r="BG46" s="165"/>
      <c r="BH46" s="165"/>
      <c r="BI46" s="165"/>
      <c r="BJ46" s="165"/>
      <c r="BK46" s="165"/>
      <c r="BL46" s="245"/>
      <c r="BM46" s="217"/>
      <c r="BN46" s="165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L46" s="167"/>
      <c r="CM46" s="167"/>
      <c r="CN46" s="167"/>
    </row>
    <row r="47" spans="2:101" x14ac:dyDescent="0.3">
      <c r="B47" s="216" t="s">
        <v>18</v>
      </c>
      <c r="C47" s="165">
        <v>15</v>
      </c>
      <c r="D47" s="165">
        <v>15</v>
      </c>
      <c r="E47" s="165">
        <v>20</v>
      </c>
      <c r="F47" s="165">
        <v>20</v>
      </c>
      <c r="G47" s="165">
        <v>20</v>
      </c>
      <c r="H47" s="165">
        <v>20</v>
      </c>
      <c r="I47" s="261" t="s">
        <v>92</v>
      </c>
      <c r="J47" s="164"/>
      <c r="K47" s="217"/>
      <c r="L47" s="165"/>
      <c r="M47" s="165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228"/>
      <c r="AL47" s="218"/>
      <c r="AM47" s="218"/>
      <c r="AN47" s="218"/>
      <c r="AO47" s="259"/>
      <c r="AP47" s="259"/>
      <c r="AQ47" s="259"/>
      <c r="AR47" s="259"/>
      <c r="AS47" s="259"/>
      <c r="AT47" s="259"/>
      <c r="AU47" s="259"/>
      <c r="AV47" s="259"/>
      <c r="AW47" s="259"/>
      <c r="AY47" s="163"/>
      <c r="AZ47" s="167"/>
      <c r="BA47" s="167"/>
      <c r="BB47" s="167"/>
      <c r="BC47" s="167"/>
      <c r="BD47" s="167"/>
      <c r="BE47" s="165"/>
      <c r="BF47" s="165"/>
      <c r="BG47" s="165"/>
      <c r="BH47" s="165"/>
      <c r="BI47" s="165"/>
      <c r="BJ47" s="165"/>
      <c r="BK47" s="165"/>
      <c r="BL47" s="245"/>
      <c r="BM47" s="217"/>
      <c r="BN47" s="165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0"/>
      <c r="CL47" s="167"/>
      <c r="CM47" s="167"/>
      <c r="CN47" s="167"/>
    </row>
    <row r="48" spans="2:101" ht="13.8" x14ac:dyDescent="0.25">
      <c r="B48" s="222" t="s">
        <v>19</v>
      </c>
      <c r="C48" s="223">
        <v>20</v>
      </c>
      <c r="D48" s="223">
        <v>20</v>
      </c>
      <c r="E48" s="223">
        <v>20</v>
      </c>
      <c r="F48" s="223">
        <v>20</v>
      </c>
      <c r="G48" s="223">
        <v>20</v>
      </c>
      <c r="H48" s="223">
        <v>25</v>
      </c>
      <c r="I48" s="260" t="s">
        <v>92</v>
      </c>
      <c r="J48" s="169"/>
      <c r="K48" s="223"/>
      <c r="L48" s="223"/>
      <c r="M48" s="16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167"/>
      <c r="AL48" s="225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142"/>
      <c r="AY48" s="163"/>
      <c r="AZ48" s="167"/>
      <c r="BA48" s="167"/>
      <c r="BB48" s="167"/>
      <c r="BC48" s="167"/>
      <c r="BD48" s="167"/>
      <c r="BE48" s="165"/>
      <c r="BF48" s="165"/>
      <c r="BG48" s="165"/>
      <c r="BH48" s="165"/>
      <c r="BI48" s="165"/>
      <c r="BJ48" s="165"/>
      <c r="BK48" s="165"/>
      <c r="BL48" s="245"/>
      <c r="BM48" s="217"/>
      <c r="BN48" s="165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4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</row>
    <row r="49" spans="2:101" x14ac:dyDescent="0.3">
      <c r="B49" s="230" t="s">
        <v>28</v>
      </c>
      <c r="C49" s="231">
        <v>340</v>
      </c>
      <c r="D49" s="231">
        <v>360</v>
      </c>
      <c r="E49" s="231">
        <v>345</v>
      </c>
      <c r="F49" s="231">
        <v>385</v>
      </c>
      <c r="G49" s="231">
        <v>395</v>
      </c>
      <c r="H49" s="231">
        <v>415</v>
      </c>
      <c r="I49" s="231">
        <v>576.97683599956338</v>
      </c>
      <c r="J49" s="231">
        <v>502.91362590415497</v>
      </c>
      <c r="K49" s="232">
        <v>-0.12836426954142827</v>
      </c>
      <c r="L49" s="231"/>
      <c r="M49" s="213"/>
      <c r="N49" s="231">
        <v>85</v>
      </c>
      <c r="O49" s="231">
        <v>95</v>
      </c>
      <c r="P49" s="231">
        <v>85</v>
      </c>
      <c r="Q49" s="231">
        <v>85</v>
      </c>
      <c r="R49" s="231">
        <v>80</v>
      </c>
      <c r="S49" s="231">
        <v>95</v>
      </c>
      <c r="T49" s="231">
        <v>90</v>
      </c>
      <c r="U49" s="231">
        <v>90</v>
      </c>
      <c r="V49" s="231">
        <v>95</v>
      </c>
      <c r="W49" s="231">
        <v>110</v>
      </c>
      <c r="X49" s="231">
        <v>100</v>
      </c>
      <c r="Y49" s="231">
        <v>95</v>
      </c>
      <c r="Z49" s="231">
        <v>95</v>
      </c>
      <c r="AA49" s="231">
        <v>105</v>
      </c>
      <c r="AB49" s="231">
        <v>105</v>
      </c>
      <c r="AC49" s="231">
        <v>105</v>
      </c>
      <c r="AD49" s="231">
        <v>95</v>
      </c>
      <c r="AE49" s="231">
        <v>110</v>
      </c>
      <c r="AF49" s="231">
        <v>144.54485966224877</v>
      </c>
      <c r="AG49" s="231">
        <v>144.41123714564523</v>
      </c>
      <c r="AH49" s="231">
        <v>143.34225701281702</v>
      </c>
      <c r="AI49" s="231">
        <v>144.67848217885231</v>
      </c>
      <c r="AJ49" s="231">
        <v>115.13949456773284</v>
      </c>
      <c r="AK49" s="211"/>
      <c r="AL49" s="231">
        <v>180</v>
      </c>
      <c r="AM49" s="231">
        <v>180</v>
      </c>
      <c r="AN49" s="231">
        <v>170</v>
      </c>
      <c r="AO49" s="231">
        <v>175</v>
      </c>
      <c r="AP49" s="231">
        <v>180</v>
      </c>
      <c r="AQ49" s="233">
        <v>205</v>
      </c>
      <c r="AR49" s="233">
        <v>195</v>
      </c>
      <c r="AS49" s="233">
        <v>200</v>
      </c>
      <c r="AT49" s="233">
        <v>210</v>
      </c>
      <c r="AU49" s="233">
        <v>205</v>
      </c>
      <c r="AV49" s="233">
        <v>288.95609680789403</v>
      </c>
      <c r="AW49" s="233">
        <v>288.02073919166935</v>
      </c>
      <c r="AY49" s="150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2"/>
      <c r="BM49" s="212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44"/>
      <c r="CL49" s="211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</row>
    <row r="50" spans="2:101" x14ac:dyDescent="0.3">
      <c r="B50" s="230" t="s">
        <v>3</v>
      </c>
      <c r="C50" s="233">
        <v>935</v>
      </c>
      <c r="D50" s="233">
        <v>150</v>
      </c>
      <c r="E50" s="233">
        <v>305</v>
      </c>
      <c r="F50" s="233">
        <v>535</v>
      </c>
      <c r="G50" s="233">
        <v>275</v>
      </c>
      <c r="H50" s="233">
        <v>15</v>
      </c>
      <c r="I50" s="233">
        <v>1251.8980633677422</v>
      </c>
      <c r="J50" s="233">
        <v>604.60407212747214</v>
      </c>
      <c r="K50" s="234">
        <v>-0.51705007794243141</v>
      </c>
      <c r="L50" s="233"/>
      <c r="M50" s="235"/>
      <c r="N50" s="233">
        <v>-175</v>
      </c>
      <c r="O50" s="233">
        <v>0</v>
      </c>
      <c r="P50" s="233">
        <v>-10</v>
      </c>
      <c r="Q50" s="233">
        <v>115</v>
      </c>
      <c r="R50" s="233">
        <v>285</v>
      </c>
      <c r="S50" s="233">
        <v>-95</v>
      </c>
      <c r="T50" s="233">
        <v>165</v>
      </c>
      <c r="U50" s="233">
        <v>95</v>
      </c>
      <c r="V50" s="233">
        <v>50</v>
      </c>
      <c r="W50" s="233">
        <v>225</v>
      </c>
      <c r="X50" s="233">
        <v>80</v>
      </c>
      <c r="Y50" s="233">
        <v>105</v>
      </c>
      <c r="Z50" s="233">
        <v>-10</v>
      </c>
      <c r="AA50" s="233">
        <v>100</v>
      </c>
      <c r="AB50" s="233">
        <v>60</v>
      </c>
      <c r="AC50" s="233">
        <v>-55</v>
      </c>
      <c r="AD50" s="233">
        <v>65</v>
      </c>
      <c r="AE50" s="233">
        <v>-65</v>
      </c>
      <c r="AF50" s="233">
        <v>793.88755699322508</v>
      </c>
      <c r="AG50" s="233">
        <v>125.9652450040515</v>
      </c>
      <c r="AH50" s="233">
        <v>250.54044314974095</v>
      </c>
      <c r="AI50" s="233">
        <v>81.504818220724701</v>
      </c>
      <c r="AJ50" s="233">
        <v>78.878057577637918</v>
      </c>
      <c r="AK50" s="214"/>
      <c r="AL50" s="233">
        <v>325</v>
      </c>
      <c r="AM50" s="233">
        <v>-175</v>
      </c>
      <c r="AN50" s="233">
        <v>105</v>
      </c>
      <c r="AO50" s="233">
        <v>190</v>
      </c>
      <c r="AP50" s="233">
        <v>70</v>
      </c>
      <c r="AQ50" s="233">
        <v>145</v>
      </c>
      <c r="AR50" s="233">
        <v>185</v>
      </c>
      <c r="AS50" s="233">
        <v>90</v>
      </c>
      <c r="AT50" s="233">
        <v>5</v>
      </c>
      <c r="AU50" s="233">
        <v>0</v>
      </c>
      <c r="AV50" s="233">
        <v>919.85280199727663</v>
      </c>
      <c r="AW50" s="233">
        <v>332.04526137046565</v>
      </c>
      <c r="AY50" s="150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2"/>
      <c r="BM50" s="212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211"/>
      <c r="CD50" s="211"/>
      <c r="CE50" s="211"/>
      <c r="CF50" s="211"/>
      <c r="CG50" s="211"/>
      <c r="CH50" s="211"/>
      <c r="CI50" s="211"/>
      <c r="CJ50" s="211"/>
      <c r="CK50" s="244"/>
      <c r="CL50" s="211"/>
      <c r="CM50" s="211"/>
      <c r="CN50" s="211"/>
      <c r="CO50" s="211"/>
      <c r="CP50" s="211"/>
      <c r="CQ50" s="211"/>
      <c r="CR50" s="211"/>
      <c r="CS50" s="211"/>
      <c r="CT50" s="211"/>
      <c r="CU50" s="211"/>
      <c r="CV50" s="211"/>
      <c r="CW50" s="211"/>
    </row>
    <row r="51" spans="2:101" ht="9" customHeight="1" x14ac:dyDescent="0.3">
      <c r="B51" s="207"/>
      <c r="C51" s="208"/>
      <c r="D51" s="208"/>
      <c r="E51" s="208"/>
      <c r="F51" s="208"/>
      <c r="G51" s="208"/>
      <c r="H51" s="208"/>
      <c r="I51" s="208"/>
      <c r="J51" s="208"/>
      <c r="K51" s="220"/>
      <c r="L51" s="208"/>
      <c r="M51" s="142"/>
      <c r="N51" s="208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Y51" s="243"/>
      <c r="AZ51" s="179"/>
      <c r="BA51" s="179"/>
      <c r="BB51" s="179"/>
      <c r="BC51" s="179"/>
      <c r="BD51" s="179"/>
      <c r="BE51" s="165"/>
      <c r="BF51" s="165"/>
      <c r="BG51" s="165"/>
      <c r="BH51" s="165"/>
      <c r="BI51" s="165"/>
      <c r="BJ51" s="165"/>
      <c r="BK51" s="165"/>
      <c r="BL51" s="217"/>
      <c r="BM51" s="217"/>
      <c r="BN51" s="165"/>
      <c r="BO51" s="165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</row>
    <row r="52" spans="2:101" ht="9" customHeight="1" x14ac:dyDescent="0.25">
      <c r="B52" s="236" t="s">
        <v>25</v>
      </c>
      <c r="C52" s="237">
        <v>8490</v>
      </c>
      <c r="D52" s="237">
        <v>7975</v>
      </c>
      <c r="E52" s="237">
        <v>8195</v>
      </c>
      <c r="F52" s="237">
        <v>8285</v>
      </c>
      <c r="G52" s="237">
        <v>7745</v>
      </c>
      <c r="H52" s="237">
        <v>7270</v>
      </c>
      <c r="I52" s="237">
        <v>8430.0509491172415</v>
      </c>
      <c r="J52" s="237">
        <v>6950.2512961366801</v>
      </c>
      <c r="K52" s="252">
        <v>-0.1755386369444801</v>
      </c>
      <c r="L52" s="237"/>
      <c r="M52" s="196"/>
      <c r="N52" s="237">
        <v>1710</v>
      </c>
      <c r="O52" s="237">
        <v>1915</v>
      </c>
      <c r="P52" s="237">
        <v>1990</v>
      </c>
      <c r="Q52" s="237">
        <v>2060</v>
      </c>
      <c r="R52" s="237">
        <v>2290</v>
      </c>
      <c r="S52" s="237">
        <v>1870</v>
      </c>
      <c r="T52" s="237">
        <v>2070</v>
      </c>
      <c r="U52" s="237">
        <v>2080</v>
      </c>
      <c r="V52" s="237">
        <v>1950</v>
      </c>
      <c r="W52" s="237">
        <v>2225</v>
      </c>
      <c r="X52" s="237">
        <v>1980</v>
      </c>
      <c r="Y52" s="237">
        <v>1950</v>
      </c>
      <c r="Z52" s="237">
        <v>1775</v>
      </c>
      <c r="AA52" s="237">
        <v>2060</v>
      </c>
      <c r="AB52" s="237">
        <v>1915</v>
      </c>
      <c r="AC52" s="237">
        <v>1805</v>
      </c>
      <c r="AD52" s="237">
        <v>1795</v>
      </c>
      <c r="AE52" s="237">
        <v>1750</v>
      </c>
      <c r="AF52" s="237">
        <v>2648.5717700464006</v>
      </c>
      <c r="AG52" s="237">
        <v>1987.2179135988295</v>
      </c>
      <c r="AH52" s="237">
        <v>2051.2216703578079</v>
      </c>
      <c r="AI52" s="237">
        <v>1742.2843500843569</v>
      </c>
      <c r="AJ52" s="237">
        <v>1648.7196303669771</v>
      </c>
      <c r="AK52" s="196"/>
      <c r="AL52" s="237">
        <v>4350</v>
      </c>
      <c r="AM52" s="237">
        <v>3625</v>
      </c>
      <c r="AN52" s="237">
        <v>4050</v>
      </c>
      <c r="AO52" s="237">
        <v>4120</v>
      </c>
      <c r="AP52" s="237">
        <v>3960</v>
      </c>
      <c r="AQ52" s="237">
        <v>4045</v>
      </c>
      <c r="AR52" s="237">
        <v>3930</v>
      </c>
      <c r="AS52" s="237">
        <v>3835</v>
      </c>
      <c r="AT52" s="237">
        <v>3720</v>
      </c>
      <c r="AU52" s="237">
        <v>3545</v>
      </c>
      <c r="AV52" s="237">
        <v>4635.7896836452301</v>
      </c>
      <c r="AW52" s="237">
        <v>3793.5060204421648</v>
      </c>
      <c r="AX52" s="142"/>
      <c r="AY52" s="154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251"/>
      <c r="BM52" s="251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</row>
    <row r="53" spans="2:101" x14ac:dyDescent="0.3">
      <c r="B53" s="207"/>
      <c r="C53" s="238"/>
      <c r="D53" s="238"/>
      <c r="E53" s="238"/>
      <c r="F53" s="238"/>
      <c r="G53" s="238"/>
      <c r="H53" s="238"/>
      <c r="I53" s="238"/>
      <c r="J53" s="238"/>
      <c r="K53" s="209"/>
      <c r="L53" s="238"/>
      <c r="M53" s="142"/>
      <c r="N53" s="238"/>
      <c r="AX53" s="142"/>
    </row>
    <row r="54" spans="2:101" ht="9" customHeight="1" x14ac:dyDescent="0.25">
      <c r="B54" s="192" t="s">
        <v>106</v>
      </c>
      <c r="C54" s="10"/>
      <c r="D54" s="10"/>
      <c r="E54" s="10"/>
      <c r="F54" s="10"/>
      <c r="G54" s="208"/>
      <c r="H54" s="208"/>
      <c r="I54" s="208"/>
      <c r="J54" s="208"/>
      <c r="K54" s="209"/>
      <c r="L54" s="208"/>
      <c r="M54" s="142"/>
      <c r="N54" s="208"/>
      <c r="O54" s="196"/>
      <c r="P54" s="196"/>
      <c r="Q54" s="196"/>
      <c r="R54" s="196"/>
      <c r="S54" s="196"/>
      <c r="T54" s="196"/>
      <c r="U54" s="196"/>
      <c r="V54" s="196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O54" s="196"/>
      <c r="AP54" s="196"/>
      <c r="AQ54" s="196"/>
      <c r="AR54" s="196"/>
      <c r="AS54" s="196"/>
      <c r="AT54" s="196"/>
      <c r="AU54" s="196"/>
      <c r="AV54" s="196"/>
      <c r="AW54" s="196"/>
      <c r="AX54" s="142"/>
    </row>
    <row r="55" spans="2:101" x14ac:dyDescent="0.3">
      <c r="B55" s="192" t="s">
        <v>96</v>
      </c>
      <c r="C55" s="53"/>
      <c r="D55" s="53"/>
      <c r="E55" s="53"/>
      <c r="F55" s="53"/>
      <c r="G55" s="239"/>
      <c r="H55" s="239"/>
      <c r="I55" s="239"/>
      <c r="J55" s="239"/>
      <c r="K55" s="209"/>
      <c r="L55" s="239"/>
      <c r="M55" s="142"/>
      <c r="N55" s="239"/>
      <c r="AX55" s="142"/>
    </row>
    <row r="56" spans="2:101" x14ac:dyDescent="0.3">
      <c r="B56" s="192" t="s">
        <v>97</v>
      </c>
      <c r="C56" s="53"/>
      <c r="D56" s="53"/>
      <c r="E56" s="53"/>
      <c r="F56" s="53"/>
      <c r="G56" s="239"/>
      <c r="H56" s="239"/>
      <c r="I56" s="239"/>
      <c r="J56" s="239"/>
      <c r="K56" s="209"/>
      <c r="L56" s="239"/>
      <c r="M56" s="142"/>
      <c r="N56" s="239"/>
      <c r="AX56" s="142"/>
    </row>
    <row r="57" spans="2:101" x14ac:dyDescent="0.3">
      <c r="B57" s="192" t="s">
        <v>107</v>
      </c>
      <c r="C57" s="53"/>
      <c r="D57" s="53"/>
      <c r="E57" s="53"/>
      <c r="F57" s="53"/>
      <c r="G57" s="239"/>
      <c r="H57" s="239"/>
      <c r="I57" s="239"/>
      <c r="J57" s="239"/>
      <c r="K57" s="209"/>
      <c r="L57" s="239"/>
      <c r="M57" s="142"/>
      <c r="N57" s="239"/>
      <c r="AX57" s="142"/>
    </row>
    <row r="58" spans="2:101" x14ac:dyDescent="0.3">
      <c r="B58" s="192" t="s">
        <v>109</v>
      </c>
      <c r="C58" s="53"/>
      <c r="D58" s="53"/>
      <c r="E58" s="53"/>
      <c r="F58" s="53"/>
      <c r="G58" s="239"/>
      <c r="H58" s="239"/>
      <c r="I58" s="239"/>
      <c r="J58" s="239"/>
      <c r="K58" s="209"/>
      <c r="L58" s="239"/>
      <c r="M58" s="142"/>
      <c r="N58" s="239"/>
      <c r="AX58" s="142"/>
    </row>
    <row r="59" spans="2:101" x14ac:dyDescent="0.3">
      <c r="AX59" s="142"/>
    </row>
    <row r="60" spans="2:101" x14ac:dyDescent="0.3">
      <c r="AX60" s="142"/>
    </row>
    <row r="61" spans="2:101" x14ac:dyDescent="0.3">
      <c r="AX61" s="142"/>
    </row>
    <row r="62" spans="2:101" ht="9" customHeight="1" x14ac:dyDescent="0.25">
      <c r="O62" s="196"/>
      <c r="P62" s="196"/>
      <c r="Q62" s="196"/>
      <c r="R62" s="196"/>
      <c r="S62" s="196"/>
      <c r="T62" s="196"/>
      <c r="U62" s="196"/>
      <c r="V62" s="196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O62" s="196"/>
      <c r="AP62" s="196"/>
      <c r="AQ62" s="196"/>
      <c r="AR62" s="196"/>
      <c r="AS62" s="196"/>
      <c r="AT62" s="196"/>
      <c r="AU62" s="196"/>
      <c r="AV62" s="196"/>
      <c r="AW62" s="196"/>
      <c r="AX62" s="142"/>
    </row>
    <row r="63" spans="2:101" x14ac:dyDescent="0.3">
      <c r="AX63" s="142"/>
    </row>
    <row r="64" spans="2:101" x14ac:dyDescent="0.3">
      <c r="AX64" s="142"/>
    </row>
    <row r="65" spans="50:50" x14ac:dyDescent="0.3">
      <c r="AX65" s="142"/>
    </row>
    <row r="66" spans="50:50" x14ac:dyDescent="0.3">
      <c r="AX66" s="142"/>
    </row>
    <row r="67" spans="50:50" x14ac:dyDescent="0.3">
      <c r="AX67" s="142"/>
    </row>
    <row r="68" spans="50:50" x14ac:dyDescent="0.3">
      <c r="AX68" s="142"/>
    </row>
    <row r="69" spans="50:50" x14ac:dyDescent="0.3">
      <c r="AX69" s="142"/>
    </row>
  </sheetData>
  <phoneticPr fontId="22" type="noConversion"/>
  <pageMargins left="0.7" right="0.7" top="0.75" bottom="0.75" header="0.3" footer="0.3"/>
  <pageSetup paperSize="9" scale="6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30386-BE6C-4807-AECD-00AB08AFB846}">
  <dimension ref="A1"/>
  <sheetViews>
    <sheetView zoomScale="85" zoomScaleNormal="85" workbookViewId="0">
      <selection activeCell="T33" sqref="T33"/>
    </sheetView>
  </sheetViews>
  <sheetFormatPr defaultColWidth="9.109375" defaultRowHeight="14.4" x14ac:dyDescent="0.3"/>
  <cols>
    <col min="1" max="16384" width="9.109375" style="14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Q3'19</vt:lpstr>
      <vt:lpstr>Table 1 (Q3'19)</vt:lpstr>
      <vt:lpstr>Table 2 (Q3'19)</vt:lpstr>
      <vt:lpstr>Table 1 - 4 (Q1'20</vt:lpstr>
      <vt:lpstr>Table 5 (Q1'20)</vt:lpstr>
      <vt:lpstr>Copyright and Disclaimer</vt:lpstr>
      <vt:lpstr>'Table 1 - 4 (Q1''20'!Print_Area</vt:lpstr>
      <vt:lpstr>'Table 5 (Q1''20)'!Print_Area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PQ Q1 2020</dc:title>
  <dc:creator>World Platinum Investment Council</dc:creator>
  <cp:lastModifiedBy>Bloomberg</cp:lastModifiedBy>
  <cp:lastPrinted>2020-02-10T09:26:20Z</cp:lastPrinted>
  <dcterms:created xsi:type="dcterms:W3CDTF">2013-07-24T14:28:37Z</dcterms:created>
  <dcterms:modified xsi:type="dcterms:W3CDTF">2020-05-15T15:17:45Z</dcterms:modified>
</cp:coreProperties>
</file>