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5Q1/For Website Update/"/>
    </mc:Choice>
  </mc:AlternateContent>
  <xr:revisionPtr revIDLastSave="93" documentId="13_ncr:1_{106B81BB-8137-48B9-B82E-AA0B80688F15}" xr6:coauthVersionLast="47" xr6:coauthVersionMax="47" xr10:uidLastSave="{7FCA2A62-8F26-487C-8E4C-99252FA1790D}"/>
  <bookViews>
    <workbookView xWindow="57480" yWindow="-120" windowWidth="29040" windowHeight="15840" tabRatio="791" firstSheet="83" activeTab="83"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2'23" sheetId="111" state="hidden" r:id="rId57"/>
    <sheet name="Table 1(Q2'23)" sheetId="104" state="hidden" r:id="rId58"/>
    <sheet name="Table 1(Q2'23)t" sheetId="103" state="hidden" r:id="rId59"/>
    <sheet name="Table 2 (Q2'23)" sheetId="102" state="hidden" r:id="rId60"/>
    <sheet name="Table 3 (Q2'23)" sheetId="106" state="hidden" r:id="rId61"/>
    <sheet name="Table 1(Q3'23)" sheetId="118" state="hidden" r:id="rId62"/>
    <sheet name="Table 1(Q3'23)t" sheetId="119" state="hidden" r:id="rId63"/>
    <sheet name="Table 2 (Q3'23)" sheetId="120" state="hidden" r:id="rId64"/>
    <sheet name="Table 3 (Q3'23)" sheetId="117" state="hidden" r:id="rId65"/>
    <sheet name="Q4'23" sheetId="121" state="hidden" r:id="rId66"/>
    <sheet name="Table 1(Q4'23)" sheetId="126" state="hidden" r:id="rId67"/>
    <sheet name="Table 1(Q4'23)t" sheetId="124" state="hidden" r:id="rId68"/>
    <sheet name="Table 2 (Q4'23)" sheetId="125" state="hidden" r:id="rId69"/>
    <sheet name="Table 3 (Q4'23)" sheetId="123" state="hidden" r:id="rId70"/>
    <sheet name="Table 1(Q1'24)t" sheetId="131" state="hidden" r:id="rId71"/>
    <sheet name="Table 2 (Q1'24)" sheetId="130" state="hidden" r:id="rId72"/>
    <sheet name="Table 3 (Q1'24)" sheetId="129" state="hidden" r:id="rId73"/>
    <sheet name="Table 1(Q2'24)" sheetId="135" state="hidden" r:id="rId74"/>
    <sheet name="Table 1(Q2'24)t" sheetId="134" state="hidden" r:id="rId75"/>
    <sheet name="Table 2 (Q2'24)" sheetId="133" state="hidden" r:id="rId76"/>
    <sheet name="Table 3 (Q2'24)" sheetId="137" state="hidden" r:id="rId77"/>
    <sheet name="Q3'24" sheetId="127" state="hidden" r:id="rId78"/>
    <sheet name="Table 1(Q3'24)" sheetId="113" state="hidden" r:id="rId79"/>
    <sheet name="Table 1(Q3'24)t" sheetId="114" state="hidden" r:id="rId80"/>
    <sheet name="Table 2 (Q3'24)" sheetId="115" state="hidden" r:id="rId81"/>
    <sheet name="Table 3 (Q3'24)" sheetId="116" state="hidden" r:id="rId82"/>
    <sheet name="Table 3 (Q4'24)1" sheetId="144" state="hidden" r:id="rId83"/>
    <sheet name="Table 1(Q1'25)" sheetId="139" r:id="rId84"/>
    <sheet name="Table 2 (Q1'25)" sheetId="141" r:id="rId85"/>
    <sheet name="Table 3 (Q1'25)" sheetId="149" r:id="rId86"/>
    <sheet name="Copyright and Disclaimer" sheetId="150" r:id="rId87"/>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43" i="144" l="1"/>
  <c r="CT43" i="144"/>
  <c r="CS43" i="144"/>
  <c r="CR43" i="144"/>
  <c r="CQ43" i="144"/>
  <c r="CP43" i="144"/>
  <c r="BU42" i="144"/>
  <c r="BU44" i="144" s="1"/>
  <c r="BT42" i="144"/>
  <c r="BS42" i="144"/>
  <c r="BR42" i="144"/>
  <c r="BQ42" i="144"/>
  <c r="BP42" i="144"/>
  <c r="BO42" i="144"/>
  <c r="BN42" i="144"/>
  <c r="CU41" i="144"/>
  <c r="CT41" i="144"/>
  <c r="CS41" i="144"/>
  <c r="CR41" i="144"/>
  <c r="CQ41" i="144"/>
  <c r="CP41" i="144"/>
  <c r="CU40" i="144"/>
  <c r="CT40" i="144"/>
  <c r="CS40" i="144"/>
  <c r="CR40" i="144"/>
  <c r="CQ40" i="144"/>
  <c r="CP40" i="144"/>
  <c r="CK40" i="144"/>
  <c r="CG40" i="144"/>
  <c r="CI40" i="144" s="1"/>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H39" i="144"/>
  <c r="CG39" i="144"/>
  <c r="CF39" i="144"/>
  <c r="CI39" i="144" s="1"/>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I38" i="144"/>
  <c r="CG38" i="144"/>
  <c r="CH38" i="144" s="1"/>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I37" i="144" s="1"/>
  <c r="CF37" i="144"/>
  <c r="CE37" i="144"/>
  <c r="CD37" i="144"/>
  <c r="CC37" i="144"/>
  <c r="CB37" i="144"/>
  <c r="CA37" i="144"/>
  <c r="BZ37" i="144"/>
  <c r="BY37" i="144"/>
  <c r="BX37" i="144"/>
  <c r="BW37" i="144"/>
  <c r="BV37" i="144"/>
  <c r="BU37" i="144"/>
  <c r="BT37" i="144"/>
  <c r="BS37" i="144"/>
  <c r="BR37" i="144"/>
  <c r="BQ37" i="144"/>
  <c r="BP37" i="144"/>
  <c r="BO37" i="144"/>
  <c r="BN37" i="144"/>
  <c r="BM37" i="144"/>
  <c r="BL37" i="144"/>
  <c r="BJ37" i="144"/>
  <c r="BI37" i="144"/>
  <c r="Q37" i="144"/>
  <c r="P37" i="144"/>
  <c r="CT36" i="144"/>
  <c r="CR36" i="144"/>
  <c r="CE36" i="144"/>
  <c r="BW36" i="144"/>
  <c r="BU36" i="144"/>
  <c r="BT36" i="144"/>
  <c r="BS36" i="144"/>
  <c r="BR36" i="144"/>
  <c r="BQ36" i="144"/>
  <c r="BP36" i="144"/>
  <c r="BO36" i="144"/>
  <c r="BN36" i="144"/>
  <c r="BH36" i="144"/>
  <c r="CG36" i="144" s="1"/>
  <c r="BG36" i="144"/>
  <c r="BF36" i="144"/>
  <c r="BF42" i="144" s="1"/>
  <c r="BE36" i="144"/>
  <c r="CF36" i="144" s="1"/>
  <c r="BD36" i="144"/>
  <c r="BC36" i="144"/>
  <c r="BB36" i="144"/>
  <c r="BA36" i="144"/>
  <c r="CD36" i="144" s="1"/>
  <c r="AZ36" i="144"/>
  <c r="CC36" i="144" s="1"/>
  <c r="AY36" i="144"/>
  <c r="AX36" i="144"/>
  <c r="CB36" i="144" s="1"/>
  <c r="AW36" i="144"/>
  <c r="AV36" i="144"/>
  <c r="AU36" i="144"/>
  <c r="CA36" i="144" s="1"/>
  <c r="AT36" i="144"/>
  <c r="AS36" i="144"/>
  <c r="BZ36" i="144" s="1"/>
  <c r="AR36" i="144"/>
  <c r="BY36" i="144" s="1"/>
  <c r="AQ36" i="144"/>
  <c r="AP36" i="144"/>
  <c r="AP42" i="144" s="1"/>
  <c r="AO36" i="144"/>
  <c r="BX36" i="144" s="1"/>
  <c r="AN36" i="144"/>
  <c r="AM36" i="144"/>
  <c r="AL36" i="144"/>
  <c r="AK36" i="144"/>
  <c r="BV36" i="144" s="1"/>
  <c r="O36" i="144"/>
  <c r="Q36" i="144" s="1"/>
  <c r="N36" i="144"/>
  <c r="P36" i="144" s="1"/>
  <c r="M36" i="144"/>
  <c r="L36" i="144"/>
  <c r="CS36" i="144" s="1"/>
  <c r="K36" i="144"/>
  <c r="J36" i="144"/>
  <c r="CQ36" i="144" s="1"/>
  <c r="I36" i="144"/>
  <c r="CP36" i="144" s="1"/>
  <c r="CU35" i="144"/>
  <c r="CT35" i="144"/>
  <c r="CS35" i="144"/>
  <c r="CR35" i="144"/>
  <c r="CQ35" i="144"/>
  <c r="CP35" i="144"/>
  <c r="CK35" i="144"/>
  <c r="CU34" i="144"/>
  <c r="CT34" i="144"/>
  <c r="CS34" i="144"/>
  <c r="CR34" i="144"/>
  <c r="CQ34" i="144"/>
  <c r="CP34" i="144"/>
  <c r="CK34" i="144"/>
  <c r="CH34" i="144"/>
  <c r="CG34" i="144"/>
  <c r="CF34" i="144"/>
  <c r="CI34" i="144" s="1"/>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I33" i="144"/>
  <c r="CG33" i="144"/>
  <c r="CH33" i="144" s="1"/>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I32" i="144" s="1"/>
  <c r="CF32" i="144"/>
  <c r="CE32" i="144"/>
  <c r="CD32" i="144"/>
  <c r="CC32" i="144"/>
  <c r="CB32" i="144"/>
  <c r="CA32" i="144"/>
  <c r="BZ32" i="144"/>
  <c r="BY32" i="144"/>
  <c r="BX32" i="144"/>
  <c r="BW32" i="144"/>
  <c r="BV32" i="144"/>
  <c r="BU32" i="144"/>
  <c r="BT32" i="144"/>
  <c r="BS32" i="144"/>
  <c r="BR32" i="144"/>
  <c r="BQ32" i="144"/>
  <c r="BP32" i="144"/>
  <c r="BO32" i="144"/>
  <c r="BN32" i="144"/>
  <c r="BM32" i="144"/>
  <c r="BL32" i="144"/>
  <c r="BJ32" i="144"/>
  <c r="BI32" i="144"/>
  <c r="Q32" i="144"/>
  <c r="P32" i="144"/>
  <c r="CU31" i="144"/>
  <c r="CT31" i="144"/>
  <c r="CS31" i="144"/>
  <c r="CR31" i="144"/>
  <c r="CQ31" i="144"/>
  <c r="CP31" i="144"/>
  <c r="CK31" i="144"/>
  <c r="CG31" i="144"/>
  <c r="CI31" i="144" s="1"/>
  <c r="CF31" i="144"/>
  <c r="CE31" i="144"/>
  <c r="CD31" i="144"/>
  <c r="CC31" i="144"/>
  <c r="CB31" i="144"/>
  <c r="CA31" i="144"/>
  <c r="BZ31" i="144"/>
  <c r="BY31" i="144"/>
  <c r="BX31" i="144"/>
  <c r="BW31" i="144"/>
  <c r="BV31" i="144"/>
  <c r="BU31" i="144"/>
  <c r="BT31" i="144"/>
  <c r="BS31" i="144"/>
  <c r="BR31" i="144"/>
  <c r="BQ31" i="144"/>
  <c r="BP31" i="144"/>
  <c r="BO31" i="144"/>
  <c r="BN31" i="144"/>
  <c r="BM31" i="144"/>
  <c r="BL31" i="144"/>
  <c r="BJ31" i="144"/>
  <c r="BI31" i="144"/>
  <c r="Q31" i="144"/>
  <c r="P31" i="144"/>
  <c r="CU30" i="144"/>
  <c r="CT30" i="144"/>
  <c r="CS30" i="144"/>
  <c r="CR30" i="144"/>
  <c r="CQ30" i="144"/>
  <c r="CP30" i="144"/>
  <c r="CK30" i="144"/>
  <c r="CH30" i="144"/>
  <c r="CG30" i="144"/>
  <c r="CI30" i="144" s="1"/>
  <c r="CF30" i="144"/>
  <c r="CE30" i="144"/>
  <c r="CD30" i="144"/>
  <c r="CC30" i="144"/>
  <c r="CB30" i="144"/>
  <c r="CA30" i="144"/>
  <c r="BZ30" i="144"/>
  <c r="BY30" i="144"/>
  <c r="BX30" i="144"/>
  <c r="BW30" i="144"/>
  <c r="BV30" i="144"/>
  <c r="BU30" i="144"/>
  <c r="BT30" i="144"/>
  <c r="BS30" i="144"/>
  <c r="BR30" i="144"/>
  <c r="BQ30" i="144"/>
  <c r="BP30" i="144"/>
  <c r="BO30" i="144"/>
  <c r="BN30" i="144"/>
  <c r="BM30" i="144"/>
  <c r="BL30" i="144"/>
  <c r="BJ30" i="144"/>
  <c r="BI30" i="144"/>
  <c r="Q30" i="144"/>
  <c r="P30" i="144"/>
  <c r="CU29" i="144"/>
  <c r="CT29" i="144"/>
  <c r="CS29" i="144"/>
  <c r="CR29" i="144"/>
  <c r="CQ29" i="144"/>
  <c r="CP29" i="144"/>
  <c r="CK29" i="144"/>
  <c r="CG29" i="144"/>
  <c r="CI29" i="144" s="1"/>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H28" i="144"/>
  <c r="CG28" i="144"/>
  <c r="CF28" i="144"/>
  <c r="CI28" i="144" s="1"/>
  <c r="CE28" i="144"/>
  <c r="CD28" i="144"/>
  <c r="CC28" i="144"/>
  <c r="CB28" i="144"/>
  <c r="CA28" i="144"/>
  <c r="BZ28" i="144"/>
  <c r="BY28" i="144"/>
  <c r="BX28" i="144"/>
  <c r="BW28" i="144"/>
  <c r="BV28" i="144"/>
  <c r="BU28" i="144"/>
  <c r="BT28" i="144"/>
  <c r="BS28" i="144"/>
  <c r="BR28" i="144"/>
  <c r="BQ28" i="144"/>
  <c r="BP28" i="144"/>
  <c r="BO28" i="144"/>
  <c r="BN28" i="144"/>
  <c r="BM28" i="144"/>
  <c r="BL28" i="144"/>
  <c r="BJ28" i="144"/>
  <c r="BI28" i="144"/>
  <c r="Q28" i="144"/>
  <c r="P28" i="144"/>
  <c r="CC27" i="144"/>
  <c r="CA27" i="144"/>
  <c r="BU27" i="144"/>
  <c r="BT27" i="144"/>
  <c r="BS27" i="144"/>
  <c r="BR27" i="144"/>
  <c r="BQ27" i="144"/>
  <c r="BP27" i="144"/>
  <c r="BO27" i="144"/>
  <c r="BN27" i="144"/>
  <c r="BJ27" i="144"/>
  <c r="BH27" i="144"/>
  <c r="BI27" i="144" s="1"/>
  <c r="BG27" i="144"/>
  <c r="CG27" i="144" s="1"/>
  <c r="BF27" i="144"/>
  <c r="BE27" i="144"/>
  <c r="CF27" i="144" s="1"/>
  <c r="BD27" i="144"/>
  <c r="BD42" i="144" s="1"/>
  <c r="BC27" i="144"/>
  <c r="CE27" i="144" s="1"/>
  <c r="BB27" i="144"/>
  <c r="BA27" i="144"/>
  <c r="CD27" i="144" s="1"/>
  <c r="AZ27" i="144"/>
  <c r="AY27" i="144"/>
  <c r="AX27" i="144"/>
  <c r="AW27" i="144"/>
  <c r="CB27" i="144" s="1"/>
  <c r="AV27" i="144"/>
  <c r="AV42" i="144" s="1"/>
  <c r="AU27" i="144"/>
  <c r="AT27" i="144"/>
  <c r="AS27" i="144"/>
  <c r="BZ27" i="144" s="1"/>
  <c r="AR27" i="144"/>
  <c r="AQ27" i="144"/>
  <c r="BY27" i="144" s="1"/>
  <c r="AP27" i="144"/>
  <c r="AO27" i="144"/>
  <c r="BX27" i="144" s="1"/>
  <c r="AN27" i="144"/>
  <c r="AN42" i="144" s="1"/>
  <c r="AM27" i="144"/>
  <c r="BW27" i="144" s="1"/>
  <c r="AL27" i="144"/>
  <c r="CP27" i="144" s="1"/>
  <c r="AK27" i="144"/>
  <c r="BV27" i="144" s="1"/>
  <c r="O27" i="144"/>
  <c r="Q27" i="144" s="1"/>
  <c r="N27" i="144"/>
  <c r="CU27" i="144" s="1"/>
  <c r="M27" i="144"/>
  <c r="CT27" i="144" s="1"/>
  <c r="L27" i="144"/>
  <c r="CS27" i="144" s="1"/>
  <c r="K27" i="144"/>
  <c r="CR27" i="144" s="1"/>
  <c r="J27" i="144"/>
  <c r="CQ27" i="144" s="1"/>
  <c r="I27" i="144"/>
  <c r="CU25" i="144"/>
  <c r="CT25" i="144"/>
  <c r="CS25" i="144"/>
  <c r="CR25" i="144"/>
  <c r="CQ25" i="144"/>
  <c r="CP25" i="144"/>
  <c r="CK25" i="144"/>
  <c r="CG25" i="144"/>
  <c r="CI25" i="144" s="1"/>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M21" i="144" s="1"/>
  <c r="BJ23" i="144"/>
  <c r="BI23" i="144"/>
  <c r="Q23" i="144"/>
  <c r="P23" i="144"/>
  <c r="CU22" i="144"/>
  <c r="CT22" i="144"/>
  <c r="CS22" i="144"/>
  <c r="CR22" i="144"/>
  <c r="CQ22" i="144"/>
  <c r="CP22" i="144"/>
  <c r="CK22" i="144"/>
  <c r="CH22" i="144"/>
  <c r="CG22" i="144"/>
  <c r="CI22" i="144" s="1"/>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CT21" i="144"/>
  <c r="CB21" i="144"/>
  <c r="CA21" i="144"/>
  <c r="BU21" i="144"/>
  <c r="BT21" i="144"/>
  <c r="BS21" i="144"/>
  <c r="BR21" i="144"/>
  <c r="BQ21" i="144"/>
  <c r="BP21" i="144"/>
  <c r="BO21" i="144"/>
  <c r="BN21" i="144"/>
  <c r="BH21" i="144"/>
  <c r="BH42" i="144" s="1"/>
  <c r="BG21" i="144"/>
  <c r="BG42" i="144" s="1"/>
  <c r="CG42" i="144" s="1"/>
  <c r="BF21" i="144"/>
  <c r="BE21" i="144"/>
  <c r="CF21" i="144" s="1"/>
  <c r="BD21" i="144"/>
  <c r="BC21" i="144"/>
  <c r="BC42" i="144" s="1"/>
  <c r="CE42" i="144" s="1"/>
  <c r="BB21" i="144"/>
  <c r="BB42" i="144" s="1"/>
  <c r="BA21" i="144"/>
  <c r="BA42" i="144" s="1"/>
  <c r="CD42" i="144" s="1"/>
  <c r="AZ21" i="144"/>
  <c r="AZ42" i="144" s="1"/>
  <c r="AY21" i="144"/>
  <c r="AY42" i="144" s="1"/>
  <c r="CC42" i="144" s="1"/>
  <c r="AX21" i="144"/>
  <c r="AW21" i="144"/>
  <c r="AW42" i="144" s="1"/>
  <c r="AV21" i="144"/>
  <c r="AU21" i="144"/>
  <c r="AU42" i="144" s="1"/>
  <c r="CA42" i="144" s="1"/>
  <c r="AT21" i="144"/>
  <c r="AT42" i="144" s="1"/>
  <c r="AS21" i="144"/>
  <c r="AS42" i="144" s="1"/>
  <c r="BZ42" i="144" s="1"/>
  <c r="AR21" i="144"/>
  <c r="AR42" i="144" s="1"/>
  <c r="AQ21" i="144"/>
  <c r="AQ42" i="144" s="1"/>
  <c r="BY42" i="144" s="1"/>
  <c r="AP21" i="144"/>
  <c r="AO21" i="144"/>
  <c r="BX21" i="144" s="1"/>
  <c r="AN21" i="144"/>
  <c r="AM21" i="144"/>
  <c r="AM42" i="144" s="1"/>
  <c r="BW42" i="144" s="1"/>
  <c r="AL21" i="144"/>
  <c r="AL42" i="144" s="1"/>
  <c r="AK21" i="144"/>
  <c r="AK42" i="144" s="1"/>
  <c r="BV42" i="144" s="1"/>
  <c r="Q21" i="144"/>
  <c r="O21" i="144"/>
  <c r="N21" i="144"/>
  <c r="N42" i="144" s="1"/>
  <c r="M21" i="144"/>
  <c r="P21" i="144" s="1"/>
  <c r="L21" i="144"/>
  <c r="L42" i="144" s="1"/>
  <c r="K21" i="144"/>
  <c r="K42" i="144" s="1"/>
  <c r="CR42" i="144" s="1"/>
  <c r="J21" i="144"/>
  <c r="J42" i="144" s="1"/>
  <c r="I21" i="144"/>
  <c r="I42" i="144" s="1"/>
  <c r="CU20" i="144"/>
  <c r="CT20" i="144"/>
  <c r="CS20" i="144"/>
  <c r="CR20" i="144"/>
  <c r="CQ20" i="144"/>
  <c r="CP20" i="144"/>
  <c r="CU19" i="144"/>
  <c r="CT19" i="144"/>
  <c r="CS19" i="144"/>
  <c r="CR19" i="144"/>
  <c r="CQ19" i="144"/>
  <c r="CP19" i="144"/>
  <c r="BU18" i="144"/>
  <c r="BT18" i="144"/>
  <c r="BT44" i="144" s="1"/>
  <c r="BS18" i="144"/>
  <c r="BS44" i="144" s="1"/>
  <c r="CU17" i="144"/>
  <c r="CT17" i="144"/>
  <c r="CS17" i="144"/>
  <c r="CR17" i="144"/>
  <c r="CQ17" i="144"/>
  <c r="CP17" i="144"/>
  <c r="CU16" i="144"/>
  <c r="CT16" i="144"/>
  <c r="CS16" i="144"/>
  <c r="CR16" i="144"/>
  <c r="CQ16" i="144"/>
  <c r="CP16" i="144"/>
  <c r="CK16" i="144"/>
  <c r="CG16" i="144"/>
  <c r="CI16" i="144" s="1"/>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H15" i="144"/>
  <c r="CG15" i="144"/>
  <c r="CI15" i="144" s="1"/>
  <c r="CF15" i="144"/>
  <c r="CE15" i="144"/>
  <c r="CD15" i="144"/>
  <c r="CC15" i="144"/>
  <c r="CB15" i="144"/>
  <c r="CA15" i="144"/>
  <c r="BZ15" i="144"/>
  <c r="BY15" i="144"/>
  <c r="BX15" i="144"/>
  <c r="BW15" i="144"/>
  <c r="BV15" i="144"/>
  <c r="BU15" i="144"/>
  <c r="BT15" i="144"/>
  <c r="BS15" i="144"/>
  <c r="BR15" i="144"/>
  <c r="BQ15" i="144"/>
  <c r="BP15" i="144"/>
  <c r="BO15" i="144"/>
  <c r="BN15" i="144"/>
  <c r="BM15" i="144"/>
  <c r="BL15" i="144"/>
  <c r="BJ15" i="144"/>
  <c r="BI15" i="144"/>
  <c r="Q15" i="144"/>
  <c r="P15" i="144"/>
  <c r="CU14" i="144"/>
  <c r="CT14" i="144"/>
  <c r="CS14" i="144"/>
  <c r="CR14" i="144"/>
  <c r="CQ14" i="144"/>
  <c r="CP14" i="144"/>
  <c r="CK14" i="144"/>
  <c r="CG14" i="144"/>
  <c r="CI14" i="144" s="1"/>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L13" i="144" s="1"/>
  <c r="BJ14" i="144"/>
  <c r="BI14" i="144"/>
  <c r="Q14" i="144"/>
  <c r="P14" i="144"/>
  <c r="CF13" i="144"/>
  <c r="BX13" i="144"/>
  <c r="BU13" i="144"/>
  <c r="BT13" i="144"/>
  <c r="BS13" i="144"/>
  <c r="BR13" i="144"/>
  <c r="BQ13" i="144"/>
  <c r="BP13" i="144"/>
  <c r="BO13" i="144"/>
  <c r="BN13" i="144"/>
  <c r="BI13" i="144"/>
  <c r="BH13" i="144"/>
  <c r="BG13" i="144"/>
  <c r="BF13" i="144"/>
  <c r="BE13" i="144"/>
  <c r="BD13" i="144"/>
  <c r="BC13" i="144"/>
  <c r="CE13" i="144" s="1"/>
  <c r="BB13" i="144"/>
  <c r="BA13" i="144"/>
  <c r="CD13" i="144" s="1"/>
  <c r="AZ13" i="144"/>
  <c r="AY13" i="144"/>
  <c r="AX13" i="144"/>
  <c r="AW13" i="144"/>
  <c r="CB13" i="144" s="1"/>
  <c r="AV13" i="144"/>
  <c r="AU13" i="144"/>
  <c r="CA13" i="144" s="1"/>
  <c r="AT13" i="144"/>
  <c r="AS13" i="144"/>
  <c r="BZ13" i="144" s="1"/>
  <c r="AR13" i="144"/>
  <c r="AQ13" i="144"/>
  <c r="BY13" i="144" s="1"/>
  <c r="AP13" i="144"/>
  <c r="AO13" i="144"/>
  <c r="AN13" i="144"/>
  <c r="AM13" i="144"/>
  <c r="BW13" i="144" s="1"/>
  <c r="AL13" i="144"/>
  <c r="AK13" i="144"/>
  <c r="BV13" i="144" s="1"/>
  <c r="P13" i="144"/>
  <c r="O13" i="144"/>
  <c r="Q13" i="144" s="1"/>
  <c r="N13" i="144"/>
  <c r="M13" i="144"/>
  <c r="CT13" i="144" s="1"/>
  <c r="L13" i="144"/>
  <c r="K13" i="144"/>
  <c r="CR13" i="144" s="1"/>
  <c r="J13" i="144"/>
  <c r="I13" i="144"/>
  <c r="CU12" i="144"/>
  <c r="CT12" i="144"/>
  <c r="CS12" i="144"/>
  <c r="CR12" i="144"/>
  <c r="CQ12" i="144"/>
  <c r="CP12" i="144"/>
  <c r="CF11" i="144"/>
  <c r="BU11" i="144"/>
  <c r="BT11" i="144"/>
  <c r="BS11" i="144"/>
  <c r="BP11" i="144"/>
  <c r="BP18" i="144" s="1"/>
  <c r="BP44" i="144" s="1"/>
  <c r="BG11" i="144"/>
  <c r="BA11" i="144"/>
  <c r="AY11" i="144"/>
  <c r="AS11" i="144"/>
  <c r="AQ11" i="144"/>
  <c r="AK11" i="144"/>
  <c r="P11" i="144"/>
  <c r="J11" i="144"/>
  <c r="CU10" i="144"/>
  <c r="CT10" i="144"/>
  <c r="CS10" i="144"/>
  <c r="CR10" i="144"/>
  <c r="CQ10" i="144"/>
  <c r="CP10" i="144"/>
  <c r="CK10" i="144"/>
  <c r="CH10" i="144"/>
  <c r="CG10" i="144"/>
  <c r="CI10" i="144" s="1"/>
  <c r="CF10" i="144"/>
  <c r="CE10" i="144"/>
  <c r="CD10" i="144"/>
  <c r="CC10" i="144"/>
  <c r="CB10" i="144"/>
  <c r="CA10" i="144"/>
  <c r="BZ10" i="144"/>
  <c r="BY10" i="144"/>
  <c r="BX10" i="144"/>
  <c r="BW10" i="144"/>
  <c r="BV10" i="144"/>
  <c r="BU10" i="144"/>
  <c r="BT10" i="144"/>
  <c r="BS10" i="144"/>
  <c r="BR10" i="144"/>
  <c r="BR11" i="144" s="1"/>
  <c r="BR18" i="144" s="1"/>
  <c r="BR44" i="144" s="1"/>
  <c r="BQ10" i="144"/>
  <c r="BP10" i="144"/>
  <c r="BO10" i="144"/>
  <c r="BN10" i="144"/>
  <c r="BM10" i="144"/>
  <c r="BL10" i="144"/>
  <c r="BJ10" i="144"/>
  <c r="BI10" i="144"/>
  <c r="Q10" i="144"/>
  <c r="P10" i="144"/>
  <c r="CU9" i="144"/>
  <c r="CT9" i="144"/>
  <c r="CS9" i="144"/>
  <c r="CR9" i="144"/>
  <c r="CQ9" i="144"/>
  <c r="CP9" i="144"/>
  <c r="CK9" i="144"/>
  <c r="CI9" i="144"/>
  <c r="CG9" i="144"/>
  <c r="CF9" i="144"/>
  <c r="CE9" i="144"/>
  <c r="CH9" i="144" s="1"/>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H8" i="144"/>
  <c r="CG8" i="144"/>
  <c r="CF8" i="144"/>
  <c r="CI8" i="144" s="1"/>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I7" i="144"/>
  <c r="CG7" i="144"/>
  <c r="CH7" i="144" s="1"/>
  <c r="CF7" i="144"/>
  <c r="CE7" i="144"/>
  <c r="CD7" i="144"/>
  <c r="CC7" i="144"/>
  <c r="CB7" i="144"/>
  <c r="CA7" i="144"/>
  <c r="BZ7" i="144"/>
  <c r="BY7" i="144"/>
  <c r="BX7" i="144"/>
  <c r="BW7" i="144"/>
  <c r="BV7" i="144"/>
  <c r="BU7" i="144"/>
  <c r="BT7" i="144"/>
  <c r="BS7" i="144"/>
  <c r="BR7" i="144"/>
  <c r="BQ7" i="144"/>
  <c r="BP7" i="144"/>
  <c r="BO7" i="144"/>
  <c r="BN7" i="144"/>
  <c r="BM7" i="144"/>
  <c r="BL7" i="144" s="1"/>
  <c r="BL4" i="144" s="1"/>
  <c r="BL11" i="144" s="1"/>
  <c r="BL18" i="144" s="1"/>
  <c r="BJ7" i="144"/>
  <c r="BI7" i="144"/>
  <c r="Q7" i="144"/>
  <c r="P7" i="144"/>
  <c r="CU6" i="144"/>
  <c r="CT6" i="144"/>
  <c r="CS6" i="144"/>
  <c r="CR6" i="144"/>
  <c r="CQ6" i="144"/>
  <c r="CP6" i="144"/>
  <c r="CK6" i="144"/>
  <c r="CG6" i="144"/>
  <c r="CH6" i="144" s="1"/>
  <c r="CF6" i="144"/>
  <c r="CI6" i="144" s="1"/>
  <c r="CE6" i="144"/>
  <c r="CD6" i="144"/>
  <c r="CC6" i="144"/>
  <c r="CB6" i="144"/>
  <c r="CA6" i="144"/>
  <c r="BZ6" i="144"/>
  <c r="BY6" i="144"/>
  <c r="BX6" i="144"/>
  <c r="BW6" i="144"/>
  <c r="BV6" i="144"/>
  <c r="BU6" i="144"/>
  <c r="BT6" i="144"/>
  <c r="BS6" i="144"/>
  <c r="BR6" i="144"/>
  <c r="BQ6" i="144"/>
  <c r="BP6" i="144"/>
  <c r="BO6" i="144"/>
  <c r="BN6" i="144"/>
  <c r="BM6" i="144"/>
  <c r="BL6" i="144"/>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c r="BJ5" i="144"/>
  <c r="BI5" i="144"/>
  <c r="Q5" i="144"/>
  <c r="P5" i="144"/>
  <c r="CK4" i="144"/>
  <c r="CD4" i="144"/>
  <c r="CB4" i="144"/>
  <c r="BV4" i="144"/>
  <c r="BU4" i="144"/>
  <c r="BT4" i="144"/>
  <c r="BS4" i="144"/>
  <c r="BR4" i="144"/>
  <c r="BQ4" i="144"/>
  <c r="BQ11" i="144" s="1"/>
  <c r="BQ18" i="144" s="1"/>
  <c r="BQ44" i="144" s="1"/>
  <c r="BP4" i="144"/>
  <c r="BO4" i="144"/>
  <c r="BO11" i="144" s="1"/>
  <c r="BO18" i="144" s="1"/>
  <c r="BO44" i="144" s="1"/>
  <c r="BN4" i="144"/>
  <c r="BN11" i="144" s="1"/>
  <c r="BN18" i="144" s="1"/>
  <c r="BN44" i="144" s="1"/>
  <c r="BJ4" i="144"/>
  <c r="BI4" i="144"/>
  <c r="BH4" i="144"/>
  <c r="BH11" i="144" s="1"/>
  <c r="BG4" i="144"/>
  <c r="CG4" i="144" s="1"/>
  <c r="BF4" i="144"/>
  <c r="BF11" i="144" s="1"/>
  <c r="BF18" i="144" s="1"/>
  <c r="BF44" i="144" s="1"/>
  <c r="BE4" i="144"/>
  <c r="BE11" i="144" s="1"/>
  <c r="BD4" i="144"/>
  <c r="BD11" i="144" s="1"/>
  <c r="BD18" i="144" s="1"/>
  <c r="BC4" i="144"/>
  <c r="BB4" i="144"/>
  <c r="BB11" i="144" s="1"/>
  <c r="BB18" i="144" s="1"/>
  <c r="BB44" i="144" s="1"/>
  <c r="BA4" i="144"/>
  <c r="AZ4" i="144"/>
  <c r="AZ11" i="144" s="1"/>
  <c r="AZ18" i="144" s="1"/>
  <c r="AZ44" i="144" s="1"/>
  <c r="AY4" i="144"/>
  <c r="CC4" i="144" s="1"/>
  <c r="AX4" i="144"/>
  <c r="AX11" i="144" s="1"/>
  <c r="AX18" i="144" s="1"/>
  <c r="AW4" i="144"/>
  <c r="AW11" i="144" s="1"/>
  <c r="AV4" i="144"/>
  <c r="AV11" i="144" s="1"/>
  <c r="AV18" i="144" s="1"/>
  <c r="AU4" i="144"/>
  <c r="AT4" i="144"/>
  <c r="AT11" i="144" s="1"/>
  <c r="AT18" i="144" s="1"/>
  <c r="AT44" i="144" s="1"/>
  <c r="AS4" i="144"/>
  <c r="BZ4" i="144" s="1"/>
  <c r="AR4" i="144"/>
  <c r="AR11" i="144" s="1"/>
  <c r="AR18" i="144" s="1"/>
  <c r="AR44" i="144" s="1"/>
  <c r="AQ4" i="144"/>
  <c r="BY4" i="144" s="1"/>
  <c r="AP4" i="144"/>
  <c r="AP11" i="144" s="1"/>
  <c r="AP18" i="144" s="1"/>
  <c r="AP44" i="144" s="1"/>
  <c r="AO4" i="144"/>
  <c r="AO11" i="144" s="1"/>
  <c r="AO18" i="144" s="1"/>
  <c r="AN4" i="144"/>
  <c r="AN11" i="144" s="1"/>
  <c r="AN18" i="144" s="1"/>
  <c r="AM4" i="144"/>
  <c r="AL4" i="144"/>
  <c r="AL11" i="144" s="1"/>
  <c r="AL18" i="144" s="1"/>
  <c r="AL44" i="144" s="1"/>
  <c r="AK4" i="144"/>
  <c r="O4" i="144"/>
  <c r="O11" i="144" s="1"/>
  <c r="N4" i="144"/>
  <c r="N11" i="144" s="1"/>
  <c r="M4" i="144"/>
  <c r="M11" i="144" s="1"/>
  <c r="L4" i="144"/>
  <c r="K4" i="144"/>
  <c r="K11" i="144" s="1"/>
  <c r="J4" i="144"/>
  <c r="I4" i="144"/>
  <c r="I11" i="144" s="1"/>
  <c r="H4" i="144"/>
  <c r="G4" i="144"/>
  <c r="F4" i="144"/>
  <c r="E4" i="144"/>
  <c r="D4" i="144"/>
  <c r="C4" i="144"/>
  <c r="Q11" i="144" l="1"/>
  <c r="O18" i="144"/>
  <c r="BI11" i="144"/>
  <c r="BJ11" i="144"/>
  <c r="BH18" i="144"/>
  <c r="CK13" i="144"/>
  <c r="CI5" i="144"/>
  <c r="CH5" i="144"/>
  <c r="BV11" i="144"/>
  <c r="BJ13" i="144"/>
  <c r="CU13" i="144"/>
  <c r="CG13" i="144"/>
  <c r="AM11" i="144"/>
  <c r="BW4" i="144"/>
  <c r="CA4" i="144"/>
  <c r="AU11" i="144"/>
  <c r="BC11" i="144"/>
  <c r="CE4" i="144"/>
  <c r="BZ11" i="144"/>
  <c r="BX11" i="144"/>
  <c r="N47" i="144"/>
  <c r="CR11" i="144"/>
  <c r="K18" i="144"/>
  <c r="AN44" i="144"/>
  <c r="AV44" i="144"/>
  <c r="BD44" i="144"/>
  <c r="CC11" i="144"/>
  <c r="AY18" i="144"/>
  <c r="CH42" i="144"/>
  <c r="CH27" i="144"/>
  <c r="CI27" i="144"/>
  <c r="L11" i="144"/>
  <c r="CS4" i="144"/>
  <c r="AO44" i="144"/>
  <c r="BX18" i="144"/>
  <c r="AW18" i="144"/>
  <c r="CB11" i="144"/>
  <c r="BE18" i="144"/>
  <c r="CK11" i="144"/>
  <c r="CD11" i="144"/>
  <c r="CQ13" i="144"/>
  <c r="BJ42" i="144"/>
  <c r="BI42" i="144"/>
  <c r="CI36" i="144"/>
  <c r="CH36" i="144"/>
  <c r="AQ18" i="144"/>
  <c r="BY11" i="144"/>
  <c r="M18" i="144"/>
  <c r="CT11" i="144"/>
  <c r="BG18" i="144"/>
  <c r="CG11" i="144"/>
  <c r="CP42" i="144"/>
  <c r="BL36" i="144"/>
  <c r="I18" i="144"/>
  <c r="CP11" i="144"/>
  <c r="CC13" i="144"/>
  <c r="CS13" i="144"/>
  <c r="N18" i="144"/>
  <c r="CU11" i="144"/>
  <c r="CH4" i="144"/>
  <c r="CQ11" i="144"/>
  <c r="CQ42" i="144"/>
  <c r="BL27" i="144"/>
  <c r="BY21" i="144"/>
  <c r="CG21" i="144"/>
  <c r="M42" i="144"/>
  <c r="CT42" i="144" s="1"/>
  <c r="BM4" i="144"/>
  <c r="BM11" i="144" s="1"/>
  <c r="BM18" i="144" s="1"/>
  <c r="CP4" i="144"/>
  <c r="BI21" i="144"/>
  <c r="BZ21" i="144"/>
  <c r="CU21" i="144"/>
  <c r="BL23" i="144"/>
  <c r="BL21" i="144" s="1"/>
  <c r="BL42" i="144" s="1"/>
  <c r="BL44" i="144" s="1"/>
  <c r="CK27" i="144"/>
  <c r="AO42" i="144"/>
  <c r="BX42" i="144" s="1"/>
  <c r="BE42" i="144"/>
  <c r="CU42" i="144" s="1"/>
  <c r="CQ4" i="144"/>
  <c r="CR4" i="144"/>
  <c r="CH16" i="144"/>
  <c r="J18" i="144"/>
  <c r="AK18" i="144"/>
  <c r="AS18" i="144"/>
  <c r="BA18" i="144"/>
  <c r="CK21" i="144"/>
  <c r="CH31" i="144"/>
  <c r="BI36" i="144"/>
  <c r="CU36" i="144"/>
  <c r="BJ21" i="144"/>
  <c r="AX42" i="144"/>
  <c r="AX44" i="144" s="1"/>
  <c r="P4" i="144"/>
  <c r="BX4" i="144"/>
  <c r="CF4" i="144"/>
  <c r="CI4" i="144" s="1"/>
  <c r="CC21" i="144"/>
  <c r="CP21" i="144"/>
  <c r="BJ36" i="144"/>
  <c r="O42" i="144"/>
  <c r="Q42" i="144" s="1"/>
  <c r="Q4" i="144"/>
  <c r="CT4" i="144"/>
  <c r="BM13" i="144"/>
  <c r="CP13" i="144"/>
  <c r="CH14" i="144"/>
  <c r="BV21" i="144"/>
  <c r="CD21" i="144"/>
  <c r="CQ21" i="144"/>
  <c r="CH25" i="144"/>
  <c r="P27" i="144"/>
  <c r="CH29" i="144"/>
  <c r="CK36" i="144"/>
  <c r="CH40" i="144"/>
  <c r="BM27" i="144"/>
  <c r="CU4" i="144"/>
  <c r="BW21" i="144"/>
  <c r="CE21" i="144"/>
  <c r="CR21" i="144"/>
  <c r="CH32" i="144"/>
  <c r="BM36" i="144"/>
  <c r="BM42" i="144" s="1"/>
  <c r="CH37" i="144"/>
  <c r="CS21" i="144"/>
  <c r="L18" i="144" l="1"/>
  <c r="CS11" i="144"/>
  <c r="CH13" i="144"/>
  <c r="CI13" i="144"/>
  <c r="CK42" i="144"/>
  <c r="CF42" i="144"/>
  <c r="CI42" i="144" s="1"/>
  <c r="CP18" i="144"/>
  <c r="I44" i="144"/>
  <c r="M44" i="144"/>
  <c r="BW11" i="144"/>
  <c r="AM18" i="144"/>
  <c r="BM44" i="144"/>
  <c r="CD18" i="144"/>
  <c r="BA44" i="144"/>
  <c r="CD44" i="144" s="1"/>
  <c r="CK18" i="144"/>
  <c r="BE44" i="144"/>
  <c r="CF18" i="144"/>
  <c r="K44" i="144"/>
  <c r="CR18" i="144"/>
  <c r="BH44" i="144"/>
  <c r="BJ18" i="144"/>
  <c r="BI18" i="144"/>
  <c r="AS44" i="144"/>
  <c r="BZ18" i="144"/>
  <c r="BZ44" i="144" s="1"/>
  <c r="CI21" i="144"/>
  <c r="CH21" i="144"/>
  <c r="CU18" i="144"/>
  <c r="N44" i="144"/>
  <c r="P18" i="144"/>
  <c r="CH11" i="144"/>
  <c r="CI11" i="144"/>
  <c r="CE11" i="144"/>
  <c r="BC18" i="144"/>
  <c r="CS42" i="144"/>
  <c r="O44" i="144"/>
  <c r="Q44" i="144" s="1"/>
  <c r="Q18" i="144"/>
  <c r="BV18" i="144"/>
  <c r="BV44" i="144" s="1"/>
  <c r="AK44" i="144"/>
  <c r="CG18" i="144"/>
  <c r="BG44" i="144"/>
  <c r="CB18" i="144"/>
  <c r="AW44" i="144"/>
  <c r="CB42" i="144"/>
  <c r="AU18" i="144"/>
  <c r="CA11" i="144"/>
  <c r="BY18" i="144"/>
  <c r="BY44" i="144" s="1"/>
  <c r="AQ44" i="144"/>
  <c r="CQ18" i="144"/>
  <c r="J44" i="144"/>
  <c r="BX44" i="144"/>
  <c r="CC18" i="144"/>
  <c r="AY44" i="144"/>
  <c r="CC44" i="144" s="1"/>
  <c r="P42" i="144"/>
  <c r="CI18" i="144" l="1"/>
  <c r="I46" i="144"/>
  <c r="J46" i="144" s="1"/>
  <c r="K46" i="144" s="1"/>
  <c r="AU44" i="144"/>
  <c r="CA18" i="144"/>
  <c r="CA44" i="144" s="1"/>
  <c r="CU44" i="144"/>
  <c r="P44" i="144"/>
  <c r="BJ44" i="144"/>
  <c r="BI44" i="144"/>
  <c r="AM44" i="144"/>
  <c r="CP44" i="144" s="1"/>
  <c r="BW18" i="144"/>
  <c r="BW44" i="144" s="1"/>
  <c r="CR44" i="144"/>
  <c r="CQ44" i="144"/>
  <c r="CB44" i="144"/>
  <c r="BC44" i="144"/>
  <c r="CE44" i="144" s="1"/>
  <c r="CE18" i="144"/>
  <c r="CH18" i="144" s="1"/>
  <c r="CG44" i="144"/>
  <c r="CK44" i="144"/>
  <c r="CF44" i="144"/>
  <c r="CT18" i="144"/>
  <c r="L44" i="144"/>
  <c r="CS44" i="144" s="1"/>
  <c r="CS18" i="144"/>
  <c r="CI44" i="144" l="1"/>
  <c r="CH44" i="144"/>
  <c r="L46" i="144"/>
  <c r="M46" i="144" s="1"/>
  <c r="N46" i="144" s="1"/>
  <c r="CT44" i="144"/>
  <c r="P46" i="144" l="1"/>
  <c r="O46" i="144"/>
  <c r="Q46" i="144" s="1"/>
  <c r="CG4" i="114" l="1"/>
  <c r="CI38" i="114"/>
  <c r="CF38" i="114"/>
  <c r="CG38" i="114"/>
  <c r="BH38" i="114"/>
  <c r="BI38" i="114"/>
  <c r="P38" i="114"/>
  <c r="Q38" i="114"/>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DA18" i="116"/>
  <c r="CT18" i="116"/>
  <c r="CR18" i="116"/>
  <c r="CQ18" i="116"/>
  <c r="CP18" i="116"/>
  <c r="CL18" i="116"/>
  <c r="CJ18" i="116"/>
  <c r="CI18" i="116"/>
  <c r="CH18" i="116"/>
  <c r="CD18" i="116"/>
  <c r="CB18" i="116"/>
  <c r="CA18" i="116"/>
  <c r="BZ18" i="116"/>
  <c r="BU18" i="116"/>
  <c r="BR18" i="116"/>
  <c r="BQ18" i="116"/>
  <c r="BP18" i="116"/>
  <c r="AY18" i="116"/>
  <c r="AQ18" i="116"/>
  <c r="AO18" i="116"/>
  <c r="AR18" i="116" s="1"/>
  <c r="AN18" i="116"/>
  <c r="CS18" i="116" s="1"/>
  <c r="AM18" i="116"/>
  <c r="BD18" i="116" s="1"/>
  <c r="DF18" i="116" s="1"/>
  <c r="AL18" i="116"/>
  <c r="AK18" i="116"/>
  <c r="BC18" i="116" s="1"/>
  <c r="DE18" i="116" s="1"/>
  <c r="AJ18" i="116"/>
  <c r="BB18" i="116" s="1"/>
  <c r="DD18" i="116" s="1"/>
  <c r="AI18" i="116"/>
  <c r="CN18" i="116" s="1"/>
  <c r="AH18" i="116"/>
  <c r="CM18" i="116" s="1"/>
  <c r="AG18" i="116"/>
  <c r="BA18" i="116" s="1"/>
  <c r="DC18" i="116" s="1"/>
  <c r="AF18" i="116"/>
  <c r="CK18" i="116" s="1"/>
  <c r="AE18" i="116"/>
  <c r="AD18" i="116"/>
  <c r="AC18" i="116"/>
  <c r="AB18" i="116"/>
  <c r="AX18" i="116" s="1"/>
  <c r="CZ18" i="116" s="1"/>
  <c r="AA18" i="116"/>
  <c r="CF18" i="116" s="1"/>
  <c r="Z18" i="116"/>
  <c r="CE18" i="116" s="1"/>
  <c r="Y18" i="116"/>
  <c r="AW18" i="116" s="1"/>
  <c r="CY18" i="116" s="1"/>
  <c r="X18" i="116"/>
  <c r="CC18" i="116" s="1"/>
  <c r="W18" i="116"/>
  <c r="AV18" i="116" s="1"/>
  <c r="CX18" i="116" s="1"/>
  <c r="V18" i="116"/>
  <c r="U18" i="116"/>
  <c r="AU18" i="116" s="1"/>
  <c r="CW18" i="116" s="1"/>
  <c r="T18" i="116"/>
  <c r="AT18" i="116" s="1"/>
  <c r="CV18" i="116" s="1"/>
  <c r="S18" i="116"/>
  <c r="BX18" i="116" s="1"/>
  <c r="Q18" i="116"/>
  <c r="BV18" i="116" s="1"/>
  <c r="P18" i="116"/>
  <c r="O18" i="116"/>
  <c r="BS18" i="116" s="1"/>
  <c r="N18" i="116"/>
  <c r="M18" i="116"/>
  <c r="L18" i="116"/>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DA12" i="116"/>
  <c r="CT12" i="116"/>
  <c r="CR12" i="116"/>
  <c r="CQ12" i="116"/>
  <c r="CP12" i="116"/>
  <c r="CL12" i="116"/>
  <c r="CJ12" i="116"/>
  <c r="CI12" i="116"/>
  <c r="CH12" i="116"/>
  <c r="CD12" i="116"/>
  <c r="CB12" i="116"/>
  <c r="CA12" i="116"/>
  <c r="BZ12" i="116"/>
  <c r="BU12" i="116"/>
  <c r="BR12" i="116"/>
  <c r="BQ12" i="116"/>
  <c r="BP12" i="116"/>
  <c r="BB12" i="116"/>
  <c r="DD12" i="116" s="1"/>
  <c r="AY12" i="116"/>
  <c r="AT12" i="116"/>
  <c r="CV12" i="116" s="1"/>
  <c r="AQ12" i="116"/>
  <c r="AO12" i="116"/>
  <c r="AR12" i="116" s="1"/>
  <c r="AN12" i="116"/>
  <c r="CS12" i="116" s="1"/>
  <c r="AM12" i="116"/>
  <c r="BD12" i="116" s="1"/>
  <c r="DF12" i="116" s="1"/>
  <c r="AL12" i="116"/>
  <c r="AK12" i="116"/>
  <c r="BC12" i="116" s="1"/>
  <c r="DE12" i="116" s="1"/>
  <c r="AJ12" i="116"/>
  <c r="CO12" i="116" s="1"/>
  <c r="AI12" i="116"/>
  <c r="CN12" i="116" s="1"/>
  <c r="AH12" i="116"/>
  <c r="CM12" i="116" s="1"/>
  <c r="AG12" i="116"/>
  <c r="BA12" i="116" s="1"/>
  <c r="DC12" i="116" s="1"/>
  <c r="AF12" i="116"/>
  <c r="CK12" i="116" s="1"/>
  <c r="AE12" i="116"/>
  <c r="AD12" i="116"/>
  <c r="AC12" i="116"/>
  <c r="AB12" i="116"/>
  <c r="AX12" i="116" s="1"/>
  <c r="CZ12" i="116" s="1"/>
  <c r="AA12" i="116"/>
  <c r="CF12" i="116" s="1"/>
  <c r="Z12" i="116"/>
  <c r="CE12" i="116" s="1"/>
  <c r="Y12" i="116"/>
  <c r="AW12" i="116" s="1"/>
  <c r="CY12" i="116" s="1"/>
  <c r="X12" i="116"/>
  <c r="CC12" i="116" s="1"/>
  <c r="W12" i="116"/>
  <c r="AV12" i="116" s="1"/>
  <c r="CX12" i="116" s="1"/>
  <c r="V12" i="116"/>
  <c r="U12" i="116"/>
  <c r="AU12" i="116" s="1"/>
  <c r="CW12" i="116" s="1"/>
  <c r="T12" i="116"/>
  <c r="BY12" i="116" s="1"/>
  <c r="S12" i="116"/>
  <c r="BX12" i="116" s="1"/>
  <c r="Q12" i="116"/>
  <c r="BV12" i="116" s="1"/>
  <c r="P12" i="116"/>
  <c r="O12" i="116"/>
  <c r="BS12" i="116" s="1"/>
  <c r="N12" i="116"/>
  <c r="M12" i="116"/>
  <c r="L12" i="116"/>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DA6" i="116"/>
  <c r="CT6" i="116"/>
  <c r="CR6" i="116"/>
  <c r="CP6" i="116"/>
  <c r="CL6" i="116"/>
  <c r="CJ6" i="116"/>
  <c r="CH6" i="116"/>
  <c r="CD6" i="116"/>
  <c r="CB6" i="116"/>
  <c r="BZ6" i="116"/>
  <c r="BU6" i="116"/>
  <c r="BR6" i="116"/>
  <c r="BP6" i="116"/>
  <c r="AZ6" i="116"/>
  <c r="DB6" i="116" s="1"/>
  <c r="AY6" i="116"/>
  <c r="AQ6" i="116"/>
  <c r="AO6" i="116"/>
  <c r="AR6" i="116" s="1"/>
  <c r="AN6" i="116"/>
  <c r="CS6" i="116" s="1"/>
  <c r="AM6" i="116"/>
  <c r="BD6" i="116" s="1"/>
  <c r="DF6" i="116" s="1"/>
  <c r="AL6" i="116"/>
  <c r="CQ6" i="116" s="1"/>
  <c r="AK6" i="116"/>
  <c r="BC6" i="116" s="1"/>
  <c r="DE6" i="116" s="1"/>
  <c r="AJ6" i="116"/>
  <c r="CO6" i="116" s="1"/>
  <c r="AI6" i="116"/>
  <c r="CN6" i="116" s="1"/>
  <c r="AH6" i="116"/>
  <c r="CM6" i="116" s="1"/>
  <c r="AG6" i="116"/>
  <c r="BA6" i="116" s="1"/>
  <c r="DC6" i="116" s="1"/>
  <c r="AF6" i="116"/>
  <c r="CK6" i="116" s="1"/>
  <c r="AE6" i="116"/>
  <c r="AD6" i="116"/>
  <c r="CI6" i="116" s="1"/>
  <c r="AC6" i="116"/>
  <c r="AB6" i="116"/>
  <c r="AX6" i="116" s="1"/>
  <c r="CZ6" i="116" s="1"/>
  <c r="AA6" i="116"/>
  <c r="CF6" i="116" s="1"/>
  <c r="Z6" i="116"/>
  <c r="CE6" i="116" s="1"/>
  <c r="Y6" i="116"/>
  <c r="AW6" i="116" s="1"/>
  <c r="CY6" i="116" s="1"/>
  <c r="X6" i="116"/>
  <c r="CC6" i="116" s="1"/>
  <c r="W6" i="116"/>
  <c r="AV6" i="116" s="1"/>
  <c r="CX6" i="116" s="1"/>
  <c r="V6" i="116"/>
  <c r="CA6" i="116" s="1"/>
  <c r="U6" i="116"/>
  <c r="AU6" i="116" s="1"/>
  <c r="CW6" i="116" s="1"/>
  <c r="T6" i="116"/>
  <c r="AT6" i="116" s="1"/>
  <c r="CV6" i="116" s="1"/>
  <c r="S6" i="116"/>
  <c r="BX6" i="116" s="1"/>
  <c r="Q6" i="116"/>
  <c r="BV6" i="116" s="1"/>
  <c r="P6" i="116"/>
  <c r="O6" i="116"/>
  <c r="BS6" i="116" s="1"/>
  <c r="N6" i="116"/>
  <c r="M6" i="116"/>
  <c r="BQ6" i="116" s="1"/>
  <c r="L6" i="116"/>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EP61" i="115"/>
  <c r="EG61" i="115"/>
  <c r="DY61" i="115"/>
  <c r="DQ61" i="115"/>
  <c r="DM61" i="115"/>
  <c r="DL61" i="115"/>
  <c r="DK61" i="115"/>
  <c r="DJ61" i="115"/>
  <c r="DI61" i="115"/>
  <c r="DH61" i="115"/>
  <c r="DG61" i="115"/>
  <c r="DF61" i="115"/>
  <c r="DE61" i="115"/>
  <c r="DD61" i="115"/>
  <c r="DC61" i="115"/>
  <c r="DB61" i="115"/>
  <c r="DA61" i="115"/>
  <c r="CZ61" i="115"/>
  <c r="CY61" i="115"/>
  <c r="CX61" i="115"/>
  <c r="CW61" i="115"/>
  <c r="CV61" i="115"/>
  <c r="CR61" i="115"/>
  <c r="CK61" i="115"/>
  <c r="CJ61" i="115"/>
  <c r="CI61" i="115"/>
  <c r="CH61" i="115"/>
  <c r="CG61" i="115"/>
  <c r="CF61" i="115"/>
  <c r="BR61" i="115"/>
  <c r="EU61" i="115" s="1"/>
  <c r="BQ61" i="115"/>
  <c r="ET61" i="115" s="1"/>
  <c r="BP61" i="115"/>
  <c r="ES61" i="115" s="1"/>
  <c r="BO61" i="115"/>
  <c r="ER61" i="115" s="1"/>
  <c r="BN61" i="115"/>
  <c r="EQ61" i="115" s="1"/>
  <c r="BM61" i="115"/>
  <c r="BL61" i="115"/>
  <c r="EO61" i="115" s="1"/>
  <c r="BK61" i="115"/>
  <c r="EN61" i="115" s="1"/>
  <c r="BJ61" i="115"/>
  <c r="BA61" i="115"/>
  <c r="AS61" i="115"/>
  <c r="AK61" i="115"/>
  <c r="J61" i="115"/>
  <c r="CM61" i="115" s="1"/>
  <c r="CC60" i="115"/>
  <c r="FA59"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U54" i="115" s="1"/>
  <c r="EX54" i="115" s="1"/>
  <c r="BT55" i="115"/>
  <c r="BS55" i="115"/>
  <c r="Q55" i="115"/>
  <c r="P55" i="115"/>
  <c r="EU54" i="115"/>
  <c r="ET54" i="115"/>
  <c r="ES54" i="115"/>
  <c r="ER54" i="115"/>
  <c r="EQ54" i="115"/>
  <c r="EP54" i="115"/>
  <c r="EO54" i="115"/>
  <c r="EN54" i="115"/>
  <c r="EM54" i="115"/>
  <c r="EL54" i="115"/>
  <c r="ED54" i="115"/>
  <c r="DV54" i="115"/>
  <c r="DN54" i="115"/>
  <c r="DM54" i="115"/>
  <c r="DL54" i="115"/>
  <c r="DK54" i="115"/>
  <c r="DJ54" i="115"/>
  <c r="DI54" i="115"/>
  <c r="DH54" i="115"/>
  <c r="DG54" i="115"/>
  <c r="DF54" i="115"/>
  <c r="DE54" i="115"/>
  <c r="DD54" i="115"/>
  <c r="DC54" i="115"/>
  <c r="DB54" i="115"/>
  <c r="DA54" i="115"/>
  <c r="CZ54" i="115"/>
  <c r="CY54" i="115"/>
  <c r="CX54" i="115"/>
  <c r="CW54" i="115"/>
  <c r="CV54" i="115"/>
  <c r="CO54" i="115"/>
  <c r="CK54" i="115"/>
  <c r="CJ54" i="115"/>
  <c r="CI54" i="115"/>
  <c r="CH54" i="115"/>
  <c r="CG54" i="115"/>
  <c r="CF54" i="115"/>
  <c r="BW54" i="115"/>
  <c r="EZ54" i="115" s="1"/>
  <c r="BG54" i="115"/>
  <c r="EJ54" i="115" s="1"/>
  <c r="BF54" i="115"/>
  <c r="EI54" i="115" s="1"/>
  <c r="BE54" i="115"/>
  <c r="CC54" i="115" s="1"/>
  <c r="FF54" i="115" s="1"/>
  <c r="BD54" i="115"/>
  <c r="EG54" i="115" s="1"/>
  <c r="BC54" i="115"/>
  <c r="CB54" i="115" s="1"/>
  <c r="FE54" i="115" s="1"/>
  <c r="BB54" i="115"/>
  <c r="EE54" i="115" s="1"/>
  <c r="BA54" i="115"/>
  <c r="CA54" i="115" s="1"/>
  <c r="FD54" i="115" s="1"/>
  <c r="AZ54" i="115"/>
  <c r="EC54" i="115" s="1"/>
  <c r="AY54" i="115"/>
  <c r="EB54" i="115" s="1"/>
  <c r="AX54" i="115"/>
  <c r="EA54" i="115" s="1"/>
  <c r="AW54" i="115"/>
  <c r="DZ54" i="115" s="1"/>
  <c r="AV54" i="115"/>
  <c r="DY54" i="115" s="1"/>
  <c r="AU54" i="115"/>
  <c r="DX54" i="115" s="1"/>
  <c r="AT54" i="115"/>
  <c r="DW54" i="115" s="1"/>
  <c r="AS54" i="115"/>
  <c r="AR54" i="115"/>
  <c r="DU54" i="115" s="1"/>
  <c r="AQ54" i="115"/>
  <c r="BV54" i="115" s="1"/>
  <c r="EY54" i="115" s="1"/>
  <c r="AP54" i="115"/>
  <c r="DS54" i="115" s="1"/>
  <c r="AO54" i="115"/>
  <c r="DR54" i="115" s="1"/>
  <c r="AN54" i="115"/>
  <c r="DQ54" i="115" s="1"/>
  <c r="AM54" i="115"/>
  <c r="BT54" i="115" s="1"/>
  <c r="EW54" i="115" s="1"/>
  <c r="AL54" i="115"/>
  <c r="DO54" i="115" s="1"/>
  <c r="AK54" i="115"/>
  <c r="BS54" i="115" s="1"/>
  <c r="EV54" i="115" s="1"/>
  <c r="O54" i="115"/>
  <c r="Q54" i="115" s="1"/>
  <c r="CT54" i="115" s="1"/>
  <c r="N54" i="115"/>
  <c r="P54" i="115" s="1"/>
  <c r="CS54" i="115" s="1"/>
  <c r="M54" i="115"/>
  <c r="CP54" i="115" s="1"/>
  <c r="L54" i="115"/>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EN47" i="115"/>
  <c r="EE47" i="115"/>
  <c r="DW47" i="115"/>
  <c r="DO47" i="115"/>
  <c r="DM47" i="115"/>
  <c r="DL47" i="115"/>
  <c r="DK47" i="115"/>
  <c r="DJ47" i="115"/>
  <c r="DI47" i="115"/>
  <c r="DH47" i="115"/>
  <c r="DG47" i="115"/>
  <c r="DF47" i="115"/>
  <c r="DE47" i="115"/>
  <c r="DD47" i="115"/>
  <c r="DC47" i="115"/>
  <c r="DB47" i="115"/>
  <c r="DA47" i="115"/>
  <c r="CZ47" i="115"/>
  <c r="CY47" i="115"/>
  <c r="CX47" i="115"/>
  <c r="CW47" i="115"/>
  <c r="CV47" i="115"/>
  <c r="CP47" i="115"/>
  <c r="CK47" i="115"/>
  <c r="CJ47" i="115"/>
  <c r="CI47" i="115"/>
  <c r="CH47" i="115"/>
  <c r="CG47" i="115"/>
  <c r="CF47" i="115"/>
  <c r="BX47" i="115"/>
  <c r="FA47" i="115" s="1"/>
  <c r="BR47" i="115"/>
  <c r="EU47" i="115" s="1"/>
  <c r="BQ47" i="115"/>
  <c r="ET47" i="115" s="1"/>
  <c r="BP47" i="115"/>
  <c r="ES47" i="115" s="1"/>
  <c r="BO47" i="115"/>
  <c r="ER47" i="115" s="1"/>
  <c r="BN47" i="115"/>
  <c r="EQ47" i="115" s="1"/>
  <c r="BM47" i="115"/>
  <c r="EP47" i="115" s="1"/>
  <c r="BL47" i="115"/>
  <c r="EO47" i="115" s="1"/>
  <c r="BK47" i="115"/>
  <c r="BJ47" i="115"/>
  <c r="EM47" i="115" s="1"/>
  <c r="BG47" i="115"/>
  <c r="BF47" i="115"/>
  <c r="BF61" i="115" s="1"/>
  <c r="EI61" i="115" s="1"/>
  <c r="BE47" i="115"/>
  <c r="CC47" i="115" s="1"/>
  <c r="FF47" i="115" s="1"/>
  <c r="BD47" i="115"/>
  <c r="BD61" i="115" s="1"/>
  <c r="BC47" i="115"/>
  <c r="CB47" i="115" s="1"/>
  <c r="FE47" i="115" s="1"/>
  <c r="BB47" i="115"/>
  <c r="BB61" i="115" s="1"/>
  <c r="EE61" i="115" s="1"/>
  <c r="BA47" i="115"/>
  <c r="ED47" i="115" s="1"/>
  <c r="AZ47" i="115"/>
  <c r="AZ61" i="115" s="1"/>
  <c r="EC61" i="115" s="1"/>
  <c r="AY47" i="115"/>
  <c r="AX47" i="115"/>
  <c r="AX61" i="115" s="1"/>
  <c r="EA61" i="115" s="1"/>
  <c r="AW47" i="115"/>
  <c r="AW61" i="115" s="1"/>
  <c r="AV47" i="115"/>
  <c r="AV61" i="115" s="1"/>
  <c r="AU47" i="115"/>
  <c r="AU61" i="115" s="1"/>
  <c r="AT47" i="115"/>
  <c r="AT61" i="115" s="1"/>
  <c r="DW61" i="115" s="1"/>
  <c r="AS47" i="115"/>
  <c r="DV47" i="115" s="1"/>
  <c r="AR47" i="115"/>
  <c r="AR61" i="115" s="1"/>
  <c r="DU61" i="115" s="1"/>
  <c r="AQ47" i="115"/>
  <c r="AP47" i="115"/>
  <c r="AP61" i="115" s="1"/>
  <c r="DS61" i="115" s="1"/>
  <c r="AO47" i="115"/>
  <c r="AO61" i="115" s="1"/>
  <c r="AN47" i="115"/>
  <c r="AN61" i="115" s="1"/>
  <c r="AM47" i="115"/>
  <c r="BU47" i="115" s="1"/>
  <c r="EX47" i="115" s="1"/>
  <c r="AL47" i="115"/>
  <c r="AL61" i="115" s="1"/>
  <c r="DO61" i="115" s="1"/>
  <c r="AK47" i="115"/>
  <c r="DN47" i="115" s="1"/>
  <c r="P47" i="115"/>
  <c r="CS47" i="115" s="1"/>
  <c r="O47" i="115"/>
  <c r="O61" i="115" s="1"/>
  <c r="N47" i="115"/>
  <c r="N61" i="115" s="1"/>
  <c r="M47" i="115"/>
  <c r="L47" i="115"/>
  <c r="CO47" i="115" s="1"/>
  <c r="K47" i="115"/>
  <c r="CN47" i="115" s="1"/>
  <c r="J47" i="115"/>
  <c r="CM47" i="115" s="1"/>
  <c r="I47" i="115"/>
  <c r="I61" i="115" s="1"/>
  <c r="CL61" i="115" s="1"/>
  <c r="FF46" i="115"/>
  <c r="EX46"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CB46" i="115"/>
  <c r="FE46" i="115" s="1"/>
  <c r="CA46" i="115"/>
  <c r="FD46" i="115" s="1"/>
  <c r="BZ46" i="115"/>
  <c r="FC46" i="115" s="1"/>
  <c r="BY46" i="115"/>
  <c r="FB46" i="115" s="1"/>
  <c r="BX46" i="115"/>
  <c r="FA46" i="115" s="1"/>
  <c r="BW46" i="115"/>
  <c r="EZ46" i="115" s="1"/>
  <c r="BV46" i="115"/>
  <c r="EY46" i="115" s="1"/>
  <c r="BU46" i="115"/>
  <c r="BT46" i="115"/>
  <c r="EW46" i="115" s="1"/>
  <c r="BS46" i="115"/>
  <c r="EV46" i="115" s="1"/>
  <c r="Q46" i="115"/>
  <c r="CT46" i="115" s="1"/>
  <c r="P46" i="115"/>
  <c r="CS46" i="115" s="1"/>
  <c r="FA45" i="115"/>
  <c r="ES45" i="115"/>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BW45" i="115"/>
  <c r="EZ45" i="115" s="1"/>
  <c r="BV45" i="115"/>
  <c r="EY45" i="115" s="1"/>
  <c r="BU45" i="115"/>
  <c r="EX45" i="115" s="1"/>
  <c r="BT45" i="115"/>
  <c r="EW45" i="115" s="1"/>
  <c r="BS45" i="115"/>
  <c r="EV45" i="115" s="1"/>
  <c r="BR45" i="115"/>
  <c r="EU45" i="115" s="1"/>
  <c r="BQ45" i="115"/>
  <c r="ET45" i="115" s="1"/>
  <c r="BP45" i="115"/>
  <c r="BO45" i="115"/>
  <c r="ER45" i="115" s="1"/>
  <c r="BN45" i="115"/>
  <c r="EQ45" i="115" s="1"/>
  <c r="BM45" i="115"/>
  <c r="EP45" i="115" s="1"/>
  <c r="BL45" i="115"/>
  <c r="EO45" i="115" s="1"/>
  <c r="BK45" i="115"/>
  <c r="EN45" i="115" s="1"/>
  <c r="BJ45" i="115"/>
  <c r="BI45" i="115" s="1"/>
  <c r="EL45" i="115" s="1"/>
  <c r="Q45" i="115"/>
  <c r="CT45" i="115" s="1"/>
  <c r="P45" i="115"/>
  <c r="CS45" i="115" s="1"/>
  <c r="FE44" i="115"/>
  <c r="EW44" i="115"/>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CA44" i="115"/>
  <c r="FD44" i="115" s="1"/>
  <c r="BZ44" i="115"/>
  <c r="FC44" i="115" s="1"/>
  <c r="BY44" i="115"/>
  <c r="FB44" i="115" s="1"/>
  <c r="BX44" i="115"/>
  <c r="FA44" i="115" s="1"/>
  <c r="BW44" i="115"/>
  <c r="EZ44" i="115" s="1"/>
  <c r="BV44" i="115"/>
  <c r="EY44" i="115" s="1"/>
  <c r="BU44" i="115"/>
  <c r="EX44" i="115" s="1"/>
  <c r="BT44" i="115"/>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M38" i="115" s="1"/>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P38" i="115" s="1"/>
  <c r="ES38" i="115" s="1"/>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K38" i="115" s="1"/>
  <c r="EN38" i="115" s="1"/>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N38" i="115" s="1"/>
  <c r="EQ38" i="115" s="1"/>
  <c r="BM39" i="115"/>
  <c r="BL39" i="115"/>
  <c r="BK39" i="115"/>
  <c r="BJ39" i="115"/>
  <c r="BI39" i="115"/>
  <c r="Q39" i="115"/>
  <c r="P39" i="115"/>
  <c r="FF38" i="115"/>
  <c r="EX38" i="115"/>
  <c r="EP38"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R38" i="115"/>
  <c r="CK38" i="115"/>
  <c r="CJ38" i="115"/>
  <c r="CI38" i="115"/>
  <c r="CH38" i="115"/>
  <c r="CG38" i="115"/>
  <c r="CF38" i="115"/>
  <c r="CC38" i="115"/>
  <c r="CB38" i="115"/>
  <c r="FE38" i="115" s="1"/>
  <c r="CA38" i="115"/>
  <c r="FD38" i="115" s="1"/>
  <c r="BZ38" i="115"/>
  <c r="FC38" i="115" s="1"/>
  <c r="BY38" i="115"/>
  <c r="FB38" i="115" s="1"/>
  <c r="BX38" i="115"/>
  <c r="FA38" i="115" s="1"/>
  <c r="BW38" i="115"/>
  <c r="EZ38" i="115" s="1"/>
  <c r="BV38" i="115"/>
  <c r="EY38" i="115" s="1"/>
  <c r="BU38" i="115"/>
  <c r="BT38" i="115"/>
  <c r="EW38" i="115" s="1"/>
  <c r="BS38" i="115"/>
  <c r="EV38" i="115" s="1"/>
  <c r="BR38" i="115"/>
  <c r="EU38" i="115" s="1"/>
  <c r="BQ38" i="115"/>
  <c r="ET38" i="115" s="1"/>
  <c r="BO38" i="115"/>
  <c r="ER38" i="115" s="1"/>
  <c r="BL38" i="115"/>
  <c r="EO38" i="115" s="1"/>
  <c r="BJ38" i="115"/>
  <c r="EM38" i="115" s="1"/>
  <c r="O38" i="115"/>
  <c r="Q38" i="115" s="1"/>
  <c r="CT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c r="Q37" i="115"/>
  <c r="P37" i="115"/>
  <c r="CP36" i="115"/>
  <c r="CO36" i="115"/>
  <c r="CN36" i="115"/>
  <c r="CM36" i="115"/>
  <c r="CL36" i="115"/>
  <c r="CK36" i="115"/>
  <c r="CJ36" i="115"/>
  <c r="CI36" i="115"/>
  <c r="CH36" i="115"/>
  <c r="CG36" i="115"/>
  <c r="CF36" i="115"/>
  <c r="CC36" i="115"/>
  <c r="CB36" i="115"/>
  <c r="CA36" i="115"/>
  <c r="BZ36" i="115"/>
  <c r="BR36" i="115"/>
  <c r="BQ36" i="115"/>
  <c r="BP36" i="115"/>
  <c r="BO36" i="115"/>
  <c r="BO32" i="115" s="1"/>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R32" i="115" s="1"/>
  <c r="EU32" i="115" s="1"/>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M32" i="115" s="1"/>
  <c r="EP32" i="115" s="1"/>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P32" i="115" s="1"/>
  <c r="ES32" i="115" s="1"/>
  <c r="BO33" i="115"/>
  <c r="BN33" i="115"/>
  <c r="BM33" i="115"/>
  <c r="BL33" i="115"/>
  <c r="BK33" i="115"/>
  <c r="BJ33" i="115"/>
  <c r="BI33" i="115" s="1"/>
  <c r="Q33" i="115"/>
  <c r="P33" i="115"/>
  <c r="EZ32" i="115"/>
  <c r="ER32"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L32" i="115"/>
  <c r="CK32" i="115"/>
  <c r="CJ32" i="115"/>
  <c r="CI32" i="115"/>
  <c r="CH32" i="115"/>
  <c r="CG32" i="115"/>
  <c r="CF32" i="115"/>
  <c r="CC32" i="115"/>
  <c r="FF32" i="115" s="1"/>
  <c r="CB32" i="115"/>
  <c r="FE32" i="115" s="1"/>
  <c r="CA32" i="115"/>
  <c r="FD32" i="115" s="1"/>
  <c r="BZ32" i="115"/>
  <c r="FC32" i="115" s="1"/>
  <c r="BY32" i="115"/>
  <c r="FB32" i="115" s="1"/>
  <c r="BX32" i="115"/>
  <c r="FA32" i="115" s="1"/>
  <c r="BW32" i="115"/>
  <c r="BV32" i="115"/>
  <c r="EY32" i="115" s="1"/>
  <c r="BU32" i="115"/>
  <c r="EX32" i="115" s="1"/>
  <c r="BT32" i="115"/>
  <c r="EW32" i="115" s="1"/>
  <c r="BS32" i="115"/>
  <c r="EV32" i="115" s="1"/>
  <c r="BQ32" i="115"/>
  <c r="ET32" i="115" s="1"/>
  <c r="BN32" i="115"/>
  <c r="EQ32" i="115" s="1"/>
  <c r="BL32" i="115"/>
  <c r="EO32" i="115" s="1"/>
  <c r="BK32" i="115"/>
  <c r="EN32" i="115" s="1"/>
  <c r="O32" i="115"/>
  <c r="CR32" i="115" s="1"/>
  <c r="N32" i="115"/>
  <c r="CQ32" i="115" s="1"/>
  <c r="M32" i="115"/>
  <c r="CP32" i="115" s="1"/>
  <c r="L32" i="115"/>
  <c r="CO32" i="115" s="1"/>
  <c r="K32" i="115"/>
  <c r="CN32" i="115" s="1"/>
  <c r="J32" i="115"/>
  <c r="CM32" i="115" s="1"/>
  <c r="I32" i="115"/>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O26" i="115" s="1"/>
  <c r="ER26" i="115" s="1"/>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K26" i="115" s="1"/>
  <c r="EN26" i="115" s="1"/>
  <c r="BJ28" i="115"/>
  <c r="BI28" i="115"/>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M26" i="115" s="1"/>
  <c r="EP26" i="115" s="1"/>
  <c r="BL27" i="115"/>
  <c r="BK27" i="115"/>
  <c r="BJ27" i="115"/>
  <c r="BI27" i="115" s="1"/>
  <c r="BI26" i="115" s="1"/>
  <c r="EL26" i="115" s="1"/>
  <c r="Q27" i="115"/>
  <c r="P27" i="115"/>
  <c r="FE26" i="115"/>
  <c r="EW26" i="115"/>
  <c r="EO26" i="115"/>
  <c r="EF26" i="115"/>
  <c r="DX26" i="115"/>
  <c r="DP26" i="115"/>
  <c r="DM26" i="115"/>
  <c r="DL26" i="115"/>
  <c r="DK26" i="115"/>
  <c r="DJ26" i="115"/>
  <c r="DI26" i="115"/>
  <c r="DH26" i="115"/>
  <c r="DG26" i="115"/>
  <c r="DF26" i="115"/>
  <c r="DE26" i="115"/>
  <c r="DD26" i="115"/>
  <c r="DC26" i="115"/>
  <c r="DB26" i="115"/>
  <c r="DA26" i="115"/>
  <c r="CZ26" i="115"/>
  <c r="CY26" i="115"/>
  <c r="CX26" i="115"/>
  <c r="CW26" i="115"/>
  <c r="CV26" i="115"/>
  <c r="CQ26" i="115"/>
  <c r="CK26" i="115"/>
  <c r="CJ26" i="115"/>
  <c r="CI26" i="115"/>
  <c r="CH26" i="115"/>
  <c r="CG26" i="115"/>
  <c r="CF26" i="115"/>
  <c r="BY26" i="115"/>
  <c r="FB26" i="115" s="1"/>
  <c r="BR26" i="115"/>
  <c r="EU26" i="115" s="1"/>
  <c r="BQ26" i="115"/>
  <c r="ET26" i="115" s="1"/>
  <c r="BP26" i="115"/>
  <c r="ES26" i="115" s="1"/>
  <c r="BN26" i="115"/>
  <c r="EQ26" i="115" s="1"/>
  <c r="BL26" i="115"/>
  <c r="BJ26" i="115"/>
  <c r="EM26" i="115" s="1"/>
  <c r="BG26" i="115"/>
  <c r="EJ26" i="115" s="1"/>
  <c r="BF26" i="115"/>
  <c r="EI26" i="115" s="1"/>
  <c r="BE26" i="115"/>
  <c r="CC26" i="115" s="1"/>
  <c r="FF26" i="115" s="1"/>
  <c r="BD26" i="115"/>
  <c r="EG26" i="115" s="1"/>
  <c r="BC26" i="115"/>
  <c r="CB26" i="115" s="1"/>
  <c r="BB26" i="115"/>
  <c r="EE26" i="115" s="1"/>
  <c r="BA26" i="115"/>
  <c r="ED26" i="115" s="1"/>
  <c r="AZ26" i="115"/>
  <c r="EC26" i="115" s="1"/>
  <c r="AY26" i="115"/>
  <c r="EB26" i="115" s="1"/>
  <c r="AX26" i="115"/>
  <c r="EA26" i="115" s="1"/>
  <c r="AW26" i="115"/>
  <c r="DZ26" i="115" s="1"/>
  <c r="AV26" i="115"/>
  <c r="DY26" i="115" s="1"/>
  <c r="AU26" i="115"/>
  <c r="BX26" i="115" s="1"/>
  <c r="FA26" i="115" s="1"/>
  <c r="AT26" i="115"/>
  <c r="DW26" i="115" s="1"/>
  <c r="AS26" i="115"/>
  <c r="DV26" i="115" s="1"/>
  <c r="AR26" i="115"/>
  <c r="DU26" i="115" s="1"/>
  <c r="AQ26" i="115"/>
  <c r="AP26" i="115"/>
  <c r="DS26" i="115" s="1"/>
  <c r="AO26" i="115"/>
  <c r="BU26" i="115" s="1"/>
  <c r="EX26" i="115" s="1"/>
  <c r="AN26" i="115"/>
  <c r="DQ26" i="115" s="1"/>
  <c r="AM26" i="115"/>
  <c r="BT26" i="115" s="1"/>
  <c r="AL26" i="115"/>
  <c r="DO26" i="115" s="1"/>
  <c r="AK26" i="115"/>
  <c r="DN26" i="115" s="1"/>
  <c r="Q26" i="115"/>
  <c r="CT26" i="115" s="1"/>
  <c r="O26" i="115"/>
  <c r="CR26" i="115" s="1"/>
  <c r="N26" i="115"/>
  <c r="P26" i="115" s="1"/>
  <c r="CS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Q20" i="115" s="1"/>
  <c r="ET20" i="115" s="1"/>
  <c r="BP25" i="115"/>
  <c r="BO25" i="115"/>
  <c r="BN25" i="115"/>
  <c r="BM25" i="115"/>
  <c r="BL25" i="115"/>
  <c r="BK25" i="115"/>
  <c r="BJ25" i="115"/>
  <c r="BI25" i="115"/>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O20" i="115" s="1"/>
  <c r="ER20" i="115" s="1"/>
  <c r="BN22" i="115"/>
  <c r="BM22" i="115"/>
  <c r="BL22" i="115"/>
  <c r="BK22" i="115"/>
  <c r="BJ22" i="115"/>
  <c r="BI22" i="115" s="1"/>
  <c r="BI20" i="115" s="1"/>
  <c r="EL20"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c r="Q21" i="115"/>
  <c r="P21" i="115"/>
  <c r="ES20" i="115"/>
  <c r="EE20" i="115"/>
  <c r="EB20" i="115"/>
  <c r="EA20" i="115"/>
  <c r="DZ20" i="115"/>
  <c r="DT20" i="115"/>
  <c r="DS20" i="115"/>
  <c r="DR20" i="115"/>
  <c r="DM20" i="115"/>
  <c r="DL20" i="115"/>
  <c r="DK20" i="115"/>
  <c r="DJ20" i="115"/>
  <c r="DI20" i="115"/>
  <c r="DH20" i="115"/>
  <c r="DG20" i="115"/>
  <c r="DF20" i="115"/>
  <c r="DE20" i="115"/>
  <c r="DD20" i="115"/>
  <c r="DC20" i="115"/>
  <c r="DB20" i="115"/>
  <c r="DA20" i="115"/>
  <c r="CZ20" i="115"/>
  <c r="CY20" i="115"/>
  <c r="CX20" i="115"/>
  <c r="CW20" i="115"/>
  <c r="CV20" i="115"/>
  <c r="CT20" i="115"/>
  <c r="CQ20" i="115"/>
  <c r="CM20" i="115"/>
  <c r="CL20" i="115"/>
  <c r="CK20" i="115"/>
  <c r="CJ20" i="115"/>
  <c r="CI20" i="115"/>
  <c r="CH20" i="115"/>
  <c r="CG20" i="115"/>
  <c r="CF20" i="115"/>
  <c r="CC20" i="115"/>
  <c r="FF20" i="115" s="1"/>
  <c r="BY20" i="115"/>
  <c r="FB20" i="115" s="1"/>
  <c r="BU20" i="115"/>
  <c r="EX20" i="115" s="1"/>
  <c r="BR20" i="115"/>
  <c r="EU20" i="115" s="1"/>
  <c r="BP20" i="115"/>
  <c r="BN20" i="115"/>
  <c r="EQ20" i="115" s="1"/>
  <c r="BM20" i="115"/>
  <c r="EP20" i="115" s="1"/>
  <c r="BL20" i="115"/>
  <c r="EO20" i="115" s="1"/>
  <c r="BK20" i="115"/>
  <c r="EN20" i="115" s="1"/>
  <c r="BJ20" i="115"/>
  <c r="EM20" i="115" s="1"/>
  <c r="BG20" i="115"/>
  <c r="EJ20" i="115" s="1"/>
  <c r="BF20" i="115"/>
  <c r="EI20" i="115" s="1"/>
  <c r="BE20" i="115"/>
  <c r="EH20" i="115" s="1"/>
  <c r="BD20" i="115"/>
  <c r="EG20" i="115" s="1"/>
  <c r="BC20" i="115"/>
  <c r="CB20" i="115" s="1"/>
  <c r="FE20" i="115" s="1"/>
  <c r="BB20" i="115"/>
  <c r="CA20" i="115" s="1"/>
  <c r="FD20" i="115" s="1"/>
  <c r="BA20" i="115"/>
  <c r="ED20" i="115" s="1"/>
  <c r="AZ20" i="115"/>
  <c r="EC20" i="115" s="1"/>
  <c r="AY20" i="115"/>
  <c r="BZ20" i="115" s="1"/>
  <c r="FC20" i="115" s="1"/>
  <c r="AX20" i="115"/>
  <c r="AW20" i="115"/>
  <c r="AV20" i="115"/>
  <c r="DY20" i="115" s="1"/>
  <c r="AU20" i="115"/>
  <c r="DX20" i="115" s="1"/>
  <c r="AT20" i="115"/>
  <c r="DW20" i="115" s="1"/>
  <c r="AS20" i="115"/>
  <c r="DV20" i="115" s="1"/>
  <c r="AR20" i="115"/>
  <c r="DU20" i="115" s="1"/>
  <c r="AQ20" i="115"/>
  <c r="BV20" i="115" s="1"/>
  <c r="EY20" i="115" s="1"/>
  <c r="AP20" i="115"/>
  <c r="AO20" i="115"/>
  <c r="AN20" i="115"/>
  <c r="DQ20" i="115" s="1"/>
  <c r="AM20" i="115"/>
  <c r="DP20" i="115" s="1"/>
  <c r="AL20" i="115"/>
  <c r="BS20" i="115" s="1"/>
  <c r="EV20" i="115" s="1"/>
  <c r="AK20" i="115"/>
  <c r="DN20" i="115" s="1"/>
  <c r="Q20" i="115"/>
  <c r="O20" i="115"/>
  <c r="CR20" i="115" s="1"/>
  <c r="N20" i="115"/>
  <c r="M20" i="115"/>
  <c r="CP20" i="115" s="1"/>
  <c r="L20" i="115"/>
  <c r="CO20" i="115" s="1"/>
  <c r="K20" i="115"/>
  <c r="CN20" i="115" s="1"/>
  <c r="J20" i="115"/>
  <c r="I20" i="115"/>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Q13" i="115" s="1"/>
  <c r="ET13" i="115" s="1"/>
  <c r="BP17" i="115"/>
  <c r="BO17" i="115"/>
  <c r="BN17" i="115"/>
  <c r="BM17" i="115"/>
  <c r="BL17" i="115"/>
  <c r="BK17" i="115"/>
  <c r="BJ17" i="115"/>
  <c r="BI17" i="115"/>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P13" i="115" s="1"/>
  <c r="ES13" i="115" s="1"/>
  <c r="BO15" i="115"/>
  <c r="BN15" i="115"/>
  <c r="BM15" i="115"/>
  <c r="BL15" i="115"/>
  <c r="BL13" i="115" s="1"/>
  <c r="EO13" i="115" s="1"/>
  <c r="BK15" i="115"/>
  <c r="BJ15" i="115"/>
  <c r="BI15" i="115"/>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O13" i="115" s="1"/>
  <c r="ER13" i="115" s="1"/>
  <c r="BN14" i="115"/>
  <c r="BN13" i="115" s="1"/>
  <c r="EQ13" i="115" s="1"/>
  <c r="BM14" i="115"/>
  <c r="BM13" i="115" s="1"/>
  <c r="EP13" i="115" s="1"/>
  <c r="BL14" i="115"/>
  <c r="BK14" i="115"/>
  <c r="BJ14" i="115"/>
  <c r="BI14" i="115" s="1"/>
  <c r="Q14" i="115"/>
  <c r="P14" i="115"/>
  <c r="EH13" i="115"/>
  <c r="EG13" i="115"/>
  <c r="EF13" i="115"/>
  <c r="DZ13" i="115"/>
  <c r="DY13" i="115"/>
  <c r="DX13" i="115"/>
  <c r="DR13" i="115"/>
  <c r="DQ13" i="115"/>
  <c r="DP13" i="115"/>
  <c r="DM13" i="115"/>
  <c r="DL13" i="115"/>
  <c r="DK13" i="115"/>
  <c r="DJ13" i="115"/>
  <c r="DI13" i="115"/>
  <c r="DH13" i="115"/>
  <c r="DG13" i="115"/>
  <c r="DF13" i="115"/>
  <c r="DE13" i="115"/>
  <c r="DD13" i="115"/>
  <c r="DC13" i="115"/>
  <c r="DB13" i="115"/>
  <c r="DA13" i="115"/>
  <c r="CZ13" i="115"/>
  <c r="CY13" i="115"/>
  <c r="CX13" i="115"/>
  <c r="CW13" i="115"/>
  <c r="CV13" i="115"/>
  <c r="CR13" i="115"/>
  <c r="CO13" i="115"/>
  <c r="CK13" i="115"/>
  <c r="CJ13" i="115"/>
  <c r="CI13" i="115"/>
  <c r="CH13" i="115"/>
  <c r="CG13" i="115"/>
  <c r="CF13" i="115"/>
  <c r="BZ13" i="115"/>
  <c r="FC13" i="115" s="1"/>
  <c r="BR13" i="115"/>
  <c r="EU13" i="115" s="1"/>
  <c r="BK13" i="115"/>
  <c r="EN13" i="115" s="1"/>
  <c r="BJ13" i="115"/>
  <c r="EM13" i="115" s="1"/>
  <c r="BG13" i="115"/>
  <c r="EJ13" i="115" s="1"/>
  <c r="BF13" i="115"/>
  <c r="EI13" i="115" s="1"/>
  <c r="BE13" i="115"/>
  <c r="CC13" i="115" s="1"/>
  <c r="FF13" i="115" s="1"/>
  <c r="BD13" i="115"/>
  <c r="BC13" i="115"/>
  <c r="CB13" i="115" s="1"/>
  <c r="FE13" i="115" s="1"/>
  <c r="BB13" i="115"/>
  <c r="EE13" i="115" s="1"/>
  <c r="BA13" i="115"/>
  <c r="ED13" i="115" s="1"/>
  <c r="AZ13" i="115"/>
  <c r="EC13" i="115" s="1"/>
  <c r="AY13" i="115"/>
  <c r="EB13" i="115" s="1"/>
  <c r="AX13" i="115"/>
  <c r="EA13" i="115" s="1"/>
  <c r="AW13" i="115"/>
  <c r="BY13" i="115" s="1"/>
  <c r="FB13" i="115" s="1"/>
  <c r="AV13" i="115"/>
  <c r="AU13" i="115"/>
  <c r="BX13" i="115" s="1"/>
  <c r="FA13" i="115" s="1"/>
  <c r="AT13" i="115"/>
  <c r="DW13" i="115" s="1"/>
  <c r="AS13" i="115"/>
  <c r="DV13" i="115" s="1"/>
  <c r="AR13" i="115"/>
  <c r="DU13" i="115" s="1"/>
  <c r="AQ13" i="115"/>
  <c r="DT13" i="115" s="1"/>
  <c r="AP13" i="115"/>
  <c r="DS13" i="115" s="1"/>
  <c r="AO13" i="115"/>
  <c r="BU13" i="115" s="1"/>
  <c r="EX13" i="115" s="1"/>
  <c r="AN13" i="115"/>
  <c r="AM13" i="115"/>
  <c r="BT13" i="115" s="1"/>
  <c r="EW13" i="115" s="1"/>
  <c r="AL13" i="115"/>
  <c r="DO13" i="115" s="1"/>
  <c r="AK13" i="115"/>
  <c r="BS13" i="115" s="1"/>
  <c r="EV13" i="115" s="1"/>
  <c r="O13" i="115"/>
  <c r="N13" i="115"/>
  <c r="CQ13" i="115" s="1"/>
  <c r="M13" i="115"/>
  <c r="CP13" i="115" s="1"/>
  <c r="L13" i="115"/>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L6" i="115" s="1"/>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K6" i="115" s="1"/>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R6" i="115" s="1"/>
  <c r="BQ7" i="115"/>
  <c r="BQ6" i="115" s="1"/>
  <c r="BP7" i="115"/>
  <c r="BP6" i="115" s="1"/>
  <c r="BO7" i="115"/>
  <c r="BO6" i="115" s="1"/>
  <c r="BN7" i="115"/>
  <c r="BM7" i="115"/>
  <c r="BL7" i="115"/>
  <c r="BK7" i="115"/>
  <c r="BJ7" i="115"/>
  <c r="BJ6" i="115" s="1"/>
  <c r="BI7" i="115"/>
  <c r="BI6" i="115" s="1"/>
  <c r="Q7" i="115"/>
  <c r="P7" i="115"/>
  <c r="EJ6" i="115"/>
  <c r="EI6" i="115"/>
  <c r="EC6" i="115"/>
  <c r="EB6" i="115"/>
  <c r="EA6" i="115"/>
  <c r="DU6" i="115"/>
  <c r="DT6" i="115"/>
  <c r="DS6" i="115"/>
  <c r="DM6" i="115"/>
  <c r="DL6" i="115"/>
  <c r="DK6" i="115"/>
  <c r="DJ6" i="115"/>
  <c r="DI6" i="115"/>
  <c r="DH6" i="115"/>
  <c r="DG6" i="115"/>
  <c r="DF6" i="115"/>
  <c r="DE6" i="115"/>
  <c r="DD6" i="115"/>
  <c r="DC6" i="115"/>
  <c r="DB6" i="115"/>
  <c r="DA6" i="115"/>
  <c r="CZ6" i="115"/>
  <c r="CY6" i="115"/>
  <c r="CX6" i="115"/>
  <c r="CW6" i="115"/>
  <c r="CV6" i="115"/>
  <c r="CN6" i="115"/>
  <c r="CM6" i="115"/>
  <c r="CK6" i="115"/>
  <c r="CJ6" i="115"/>
  <c r="CI6" i="115"/>
  <c r="CH6" i="115"/>
  <c r="CG6" i="115"/>
  <c r="CF6" i="115"/>
  <c r="CC6" i="115"/>
  <c r="FF6" i="115" s="1"/>
  <c r="BV6" i="115"/>
  <c r="EY6" i="115" s="1"/>
  <c r="BU6" i="115"/>
  <c r="BN6" i="115"/>
  <c r="BM6" i="115"/>
  <c r="BG6" i="115"/>
  <c r="BF6" i="115"/>
  <c r="BF62" i="115" s="1"/>
  <c r="BE6" i="115"/>
  <c r="BD6" i="115"/>
  <c r="BD62" i="115" s="1"/>
  <c r="EG62" i="115" s="1"/>
  <c r="BC6" i="115"/>
  <c r="EF6" i="115" s="1"/>
  <c r="BB6" i="115"/>
  <c r="EE6" i="115" s="1"/>
  <c r="BA6" i="115"/>
  <c r="ED6" i="115" s="1"/>
  <c r="AZ6" i="115"/>
  <c r="AZ62" i="115" s="1"/>
  <c r="AY6" i="115"/>
  <c r="AX6" i="115"/>
  <c r="AX62" i="115" s="1"/>
  <c r="AW6" i="115"/>
  <c r="AW62" i="115" s="1"/>
  <c r="AV6" i="115"/>
  <c r="AV62" i="115" s="1"/>
  <c r="DY62" i="115" s="1"/>
  <c r="AU6" i="115"/>
  <c r="DX6" i="115" s="1"/>
  <c r="AT6" i="115"/>
  <c r="DW6" i="115" s="1"/>
  <c r="AS6" i="115"/>
  <c r="DV6" i="115" s="1"/>
  <c r="AR6" i="115"/>
  <c r="AR62" i="115" s="1"/>
  <c r="AQ6" i="115"/>
  <c r="AP6" i="115"/>
  <c r="AP62" i="115" s="1"/>
  <c r="AO6" i="115"/>
  <c r="AO62" i="115" s="1"/>
  <c r="AN6" i="115"/>
  <c r="AN62" i="115" s="1"/>
  <c r="DQ62" i="115" s="1"/>
  <c r="AM6" i="115"/>
  <c r="DP6" i="115" s="1"/>
  <c r="AL6" i="115"/>
  <c r="DO6" i="115" s="1"/>
  <c r="AK6" i="115"/>
  <c r="DN6" i="115" s="1"/>
  <c r="O6" i="115"/>
  <c r="O62" i="115" s="1"/>
  <c r="N6" i="115"/>
  <c r="N62" i="115" s="1"/>
  <c r="M6" i="115"/>
  <c r="CP6" i="115" s="1"/>
  <c r="L6" i="115"/>
  <c r="CO6" i="115" s="1"/>
  <c r="K6" i="115"/>
  <c r="J6" i="115"/>
  <c r="I6" i="115"/>
  <c r="I62" i="115" s="1"/>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G40" i="113"/>
  <c r="CE40" i="113"/>
  <c r="CF40" i="113" s="1"/>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G39" i="113" s="1"/>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G38" i="113"/>
  <c r="CF38" i="113"/>
  <c r="CE38" i="113"/>
  <c r="CD38" i="113"/>
  <c r="CC38" i="113"/>
  <c r="CB38" i="113"/>
  <c r="CA38" i="113"/>
  <c r="BZ38" i="113"/>
  <c r="BY38" i="113"/>
  <c r="BX38" i="113"/>
  <c r="BW38" i="113"/>
  <c r="BV38" i="113"/>
  <c r="BU38" i="113"/>
  <c r="BI38" i="113"/>
  <c r="BH38" i="113"/>
  <c r="Q38" i="113"/>
  <c r="P38" i="113"/>
  <c r="CI37" i="113"/>
  <c r="CG37" i="113"/>
  <c r="CE37" i="113"/>
  <c r="CD37" i="113"/>
  <c r="CC37" i="113"/>
  <c r="CF37" i="113" s="1"/>
  <c r="CB37" i="113"/>
  <c r="CA37" i="113"/>
  <c r="BZ37" i="113"/>
  <c r="BY37" i="113"/>
  <c r="BX37" i="113"/>
  <c r="BW37" i="113"/>
  <c r="BV37" i="113"/>
  <c r="BU37" i="113"/>
  <c r="BT37" i="113"/>
  <c r="BS37" i="113"/>
  <c r="BR37" i="113"/>
  <c r="BQ37" i="113"/>
  <c r="BP37" i="113"/>
  <c r="BO37" i="113"/>
  <c r="BN37" i="113"/>
  <c r="BM37" i="113"/>
  <c r="BL37" i="113"/>
  <c r="BK37" i="113"/>
  <c r="BK36" i="113" s="1"/>
  <c r="BI37" i="113"/>
  <c r="BH37" i="113"/>
  <c r="Q37" i="113"/>
  <c r="P37" i="113"/>
  <c r="BT36" i="113"/>
  <c r="BS36" i="113"/>
  <c r="BR36" i="113"/>
  <c r="BQ36" i="113"/>
  <c r="BP36" i="113"/>
  <c r="BO36" i="113"/>
  <c r="BN36" i="113"/>
  <c r="BM36" i="113"/>
  <c r="BL36" i="113"/>
  <c r="BG36" i="113"/>
  <c r="BI36" i="113" s="1"/>
  <c r="BF36" i="113"/>
  <c r="CE36" i="113" s="1"/>
  <c r="BE36" i="113"/>
  <c r="BD36" i="113"/>
  <c r="CI36" i="113" s="1"/>
  <c r="BC36" i="113"/>
  <c r="CD36" i="113" s="1"/>
  <c r="BB36" i="113"/>
  <c r="BA36" i="113"/>
  <c r="CC36" i="113" s="1"/>
  <c r="AZ36" i="113"/>
  <c r="AY36" i="113"/>
  <c r="CB36" i="113" s="1"/>
  <c r="AX36" i="113"/>
  <c r="AX42" i="113" s="1"/>
  <c r="AW36" i="113"/>
  <c r="CA36" i="113" s="1"/>
  <c r="AV36" i="113"/>
  <c r="AU36" i="113"/>
  <c r="BZ36" i="113" s="1"/>
  <c r="AT36" i="113"/>
  <c r="AS36" i="113"/>
  <c r="BY36" i="113" s="1"/>
  <c r="AR36" i="113"/>
  <c r="AQ36" i="113"/>
  <c r="BX36" i="113" s="1"/>
  <c r="AP36" i="113"/>
  <c r="AP42" i="113" s="1"/>
  <c r="AO36" i="113"/>
  <c r="AN36" i="113"/>
  <c r="AM36" i="113"/>
  <c r="BV36" i="113" s="1"/>
  <c r="AL36" i="113"/>
  <c r="AK36" i="113"/>
  <c r="BU36" i="113" s="1"/>
  <c r="O36" i="113"/>
  <c r="Q36" i="113" s="1"/>
  <c r="N36" i="113"/>
  <c r="P36" i="113" s="1"/>
  <c r="M36" i="113"/>
  <c r="L36" i="113"/>
  <c r="K36" i="113"/>
  <c r="J36" i="113"/>
  <c r="I36" i="113"/>
  <c r="CI34" i="113"/>
  <c r="CG34" i="113"/>
  <c r="CE34" i="113"/>
  <c r="CF34" i="113" s="1"/>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G33" i="113" s="1"/>
  <c r="CD33" i="113"/>
  <c r="CC33" i="113"/>
  <c r="CB33" i="113"/>
  <c r="CA33" i="113"/>
  <c r="BZ33" i="113"/>
  <c r="BY33" i="113"/>
  <c r="BX33" i="113"/>
  <c r="BW33" i="113"/>
  <c r="BV33" i="113"/>
  <c r="BU33" i="113"/>
  <c r="BI33" i="113"/>
  <c r="BH33" i="113"/>
  <c r="Q33" i="113"/>
  <c r="P33" i="113"/>
  <c r="CI32" i="113"/>
  <c r="CE32" i="113"/>
  <c r="CG32" i="113" s="1"/>
  <c r="CD32" i="113"/>
  <c r="CC32" i="113"/>
  <c r="CB32" i="113"/>
  <c r="CA32" i="113"/>
  <c r="BZ32" i="113"/>
  <c r="BY32" i="113"/>
  <c r="BX32" i="113"/>
  <c r="BW32" i="113"/>
  <c r="BV32" i="113"/>
  <c r="BU32" i="113"/>
  <c r="BT32" i="113"/>
  <c r="BS32" i="113"/>
  <c r="BR32" i="113"/>
  <c r="BQ32" i="113"/>
  <c r="BP32" i="113"/>
  <c r="BO32" i="113"/>
  <c r="BN32" i="113"/>
  <c r="BM32" i="113"/>
  <c r="BL32" i="113"/>
  <c r="BK32" i="113"/>
  <c r="BI32" i="113"/>
  <c r="BH32" i="113"/>
  <c r="Q32" i="113"/>
  <c r="P32" i="113"/>
  <c r="CI31" i="113"/>
  <c r="CG31" i="113"/>
  <c r="CE31" i="113"/>
  <c r="CF31" i="113" s="1"/>
  <c r="CD31" i="113"/>
  <c r="CC31" i="113"/>
  <c r="CB31" i="113"/>
  <c r="CA31" i="113"/>
  <c r="BZ31" i="113"/>
  <c r="BY31" i="113"/>
  <c r="BX31" i="113"/>
  <c r="BW31" i="113"/>
  <c r="BV31" i="113"/>
  <c r="BU31" i="113"/>
  <c r="BT31" i="113"/>
  <c r="BS31" i="113"/>
  <c r="BR31" i="113"/>
  <c r="BQ31" i="113"/>
  <c r="BP31" i="113"/>
  <c r="BO31" i="113"/>
  <c r="BN31" i="113"/>
  <c r="BM31" i="113"/>
  <c r="BL31" i="113"/>
  <c r="BK31" i="113"/>
  <c r="BI31" i="113"/>
  <c r="BH31" i="113"/>
  <c r="Q31" i="113"/>
  <c r="P31" i="113"/>
  <c r="CI30" i="113"/>
  <c r="CE30" i="113"/>
  <c r="CG30" i="113" s="1"/>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G29" i="113"/>
  <c r="CE29" i="113"/>
  <c r="CF29" i="113" s="1"/>
  <c r="CD29" i="113"/>
  <c r="CC29" i="113"/>
  <c r="CB29" i="113"/>
  <c r="CA29" i="113"/>
  <c r="BZ29" i="113"/>
  <c r="BY29" i="113"/>
  <c r="BX29" i="113"/>
  <c r="BW29" i="113"/>
  <c r="BV29" i="113"/>
  <c r="BU29" i="113"/>
  <c r="BT29" i="113"/>
  <c r="BS29" i="113"/>
  <c r="BR29" i="113"/>
  <c r="BQ29" i="113"/>
  <c r="BP29" i="113"/>
  <c r="BO29" i="113"/>
  <c r="BN29" i="113"/>
  <c r="BM29" i="113"/>
  <c r="BL29" i="113"/>
  <c r="BK29" i="113"/>
  <c r="BI29" i="113"/>
  <c r="BH29" i="113"/>
  <c r="Q29" i="113"/>
  <c r="P29" i="113"/>
  <c r="CI28" i="113"/>
  <c r="CE28" i="113"/>
  <c r="CG28" i="113" s="1"/>
  <c r="CD28" i="113"/>
  <c r="CC28" i="113"/>
  <c r="CB28" i="113"/>
  <c r="CA28" i="113"/>
  <c r="BZ28" i="113"/>
  <c r="BY28" i="113"/>
  <c r="BX28" i="113"/>
  <c r="BW28" i="113"/>
  <c r="BV28" i="113"/>
  <c r="BU28" i="113"/>
  <c r="BT28" i="113"/>
  <c r="BS28" i="113"/>
  <c r="BR28" i="113"/>
  <c r="BQ28" i="113"/>
  <c r="BP28" i="113"/>
  <c r="BO28" i="113"/>
  <c r="BN28" i="113"/>
  <c r="BM28" i="113"/>
  <c r="BL28" i="113"/>
  <c r="BK28" i="113" s="1"/>
  <c r="BK27" i="113" s="1"/>
  <c r="BI28" i="113"/>
  <c r="BH28" i="113"/>
  <c r="Q28" i="113"/>
  <c r="P28" i="113"/>
  <c r="CA27" i="113"/>
  <c r="BT27" i="113"/>
  <c r="BS27" i="113"/>
  <c r="BR27" i="113"/>
  <c r="BQ27" i="113"/>
  <c r="BP27" i="113"/>
  <c r="BO27" i="113"/>
  <c r="BN27" i="113"/>
  <c r="BM27" i="113"/>
  <c r="BL27" i="113"/>
  <c r="BG27" i="113"/>
  <c r="BI27" i="113" s="1"/>
  <c r="BF27" i="113"/>
  <c r="BE27" i="113"/>
  <c r="CE27" i="113" s="1"/>
  <c r="BD27" i="113"/>
  <c r="CI27" i="113" s="1"/>
  <c r="BC27" i="113"/>
  <c r="CD27" i="113" s="1"/>
  <c r="BB27" i="113"/>
  <c r="BA27" i="113"/>
  <c r="CC27" i="113" s="1"/>
  <c r="AZ27" i="113"/>
  <c r="AY27" i="113"/>
  <c r="CB27" i="113" s="1"/>
  <c r="AX27" i="113"/>
  <c r="AW27" i="113"/>
  <c r="AV27" i="113"/>
  <c r="AU27" i="113"/>
  <c r="BZ27" i="113" s="1"/>
  <c r="AT27" i="113"/>
  <c r="AS27" i="113"/>
  <c r="BY27" i="113" s="1"/>
  <c r="AR27" i="113"/>
  <c r="AQ27" i="113"/>
  <c r="BX27" i="113" s="1"/>
  <c r="AP27" i="113"/>
  <c r="AO27" i="113"/>
  <c r="BW27" i="113" s="1"/>
  <c r="AN27" i="113"/>
  <c r="AM27" i="113"/>
  <c r="BV27" i="113" s="1"/>
  <c r="AL27" i="113"/>
  <c r="AK27" i="113"/>
  <c r="BU27" i="113" s="1"/>
  <c r="O27" i="113"/>
  <c r="Q27" i="113" s="1"/>
  <c r="N27" i="113"/>
  <c r="P27" i="113" s="1"/>
  <c r="M27" i="113"/>
  <c r="L27" i="113"/>
  <c r="K27" i="113"/>
  <c r="J27" i="113"/>
  <c r="I27" i="113"/>
  <c r="CI25" i="113"/>
  <c r="CE25" i="113"/>
  <c r="CG25" i="113" s="1"/>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c r="BI23" i="113"/>
  <c r="BH23" i="113"/>
  <c r="Q23" i="113"/>
  <c r="P23" i="113"/>
  <c r="CI22" i="113"/>
  <c r="CE22" i="113"/>
  <c r="CF22" i="113" s="1"/>
  <c r="CD22" i="113"/>
  <c r="CG22" i="113" s="1"/>
  <c r="CC22" i="113"/>
  <c r="CB22" i="113"/>
  <c r="CA22" i="113"/>
  <c r="BZ22" i="113"/>
  <c r="BY22" i="113"/>
  <c r="BX22" i="113"/>
  <c r="BW22" i="113"/>
  <c r="BV22" i="113"/>
  <c r="BU22" i="113"/>
  <c r="BT22" i="113"/>
  <c r="BS22" i="113"/>
  <c r="BR22" i="113"/>
  <c r="BQ22" i="113"/>
  <c r="BP22" i="113"/>
  <c r="BO22" i="113"/>
  <c r="BN22" i="113"/>
  <c r="BM22" i="113"/>
  <c r="BL22" i="113"/>
  <c r="BL21" i="113" s="1"/>
  <c r="BL42" i="113" s="1"/>
  <c r="BK22" i="113"/>
  <c r="BK21" i="113" s="1"/>
  <c r="BI22" i="113"/>
  <c r="BH22" i="113"/>
  <c r="Q22" i="113"/>
  <c r="P22" i="113"/>
  <c r="CD21" i="113"/>
  <c r="BV21" i="113"/>
  <c r="BT21" i="113"/>
  <c r="BS21" i="113"/>
  <c r="BR21" i="113"/>
  <c r="BQ21" i="113"/>
  <c r="BP21" i="113"/>
  <c r="BO21" i="113"/>
  <c r="BN21" i="113"/>
  <c r="BM21" i="113"/>
  <c r="BH21" i="113"/>
  <c r="BG21" i="113"/>
  <c r="BG42" i="113" s="1"/>
  <c r="BF21" i="113"/>
  <c r="BI21" i="113" s="1"/>
  <c r="BE21" i="113"/>
  <c r="BE42" i="113" s="1"/>
  <c r="BD21" i="113"/>
  <c r="BD42" i="113" s="1"/>
  <c r="BC21" i="113"/>
  <c r="BC42" i="113" s="1"/>
  <c r="BB21" i="113"/>
  <c r="BB42" i="113" s="1"/>
  <c r="BA21" i="113"/>
  <c r="CC21" i="113" s="1"/>
  <c r="AZ21" i="113"/>
  <c r="AZ42" i="113" s="1"/>
  <c r="AY21" i="113"/>
  <c r="CB21" i="113" s="1"/>
  <c r="AX21" i="113"/>
  <c r="AW21" i="113"/>
  <c r="AW42" i="113" s="1"/>
  <c r="CA42" i="113" s="1"/>
  <c r="AV21" i="113"/>
  <c r="AV42" i="113" s="1"/>
  <c r="AU21" i="113"/>
  <c r="AU42" i="113" s="1"/>
  <c r="AT21" i="113"/>
  <c r="AT42" i="113" s="1"/>
  <c r="AS21" i="113"/>
  <c r="AS42" i="113" s="1"/>
  <c r="AR21" i="113"/>
  <c r="AR42" i="113" s="1"/>
  <c r="AQ21" i="113"/>
  <c r="BX21" i="113" s="1"/>
  <c r="AP21" i="113"/>
  <c r="AO21" i="113"/>
  <c r="AO42" i="113" s="1"/>
  <c r="BW42" i="113" s="1"/>
  <c r="AN21" i="113"/>
  <c r="AN42" i="113" s="1"/>
  <c r="AM21" i="113"/>
  <c r="AM42" i="113" s="1"/>
  <c r="AL21" i="113"/>
  <c r="AL42" i="113" s="1"/>
  <c r="AK21" i="113"/>
  <c r="BU21" i="113" s="1"/>
  <c r="O21" i="113"/>
  <c r="Q21" i="113" s="1"/>
  <c r="N21" i="113"/>
  <c r="N42" i="113" s="1"/>
  <c r="M21" i="113"/>
  <c r="M42" i="113" s="1"/>
  <c r="L21" i="113"/>
  <c r="L42" i="113" s="1"/>
  <c r="K21" i="113"/>
  <c r="K42" i="113" s="1"/>
  <c r="J21" i="113"/>
  <c r="J42" i="113" s="1"/>
  <c r="I21" i="113"/>
  <c r="I42" i="113" s="1"/>
  <c r="BT18" i="113"/>
  <c r="BT44" i="113" s="1"/>
  <c r="BS18" i="113"/>
  <c r="BS44" i="113" s="1"/>
  <c r="BR18" i="113"/>
  <c r="BR44" i="113" s="1"/>
  <c r="CI16" i="113"/>
  <c r="CG16" i="113"/>
  <c r="CE16" i="113"/>
  <c r="CF16" i="113" s="1"/>
  <c r="CD16" i="113"/>
  <c r="CC16" i="113"/>
  <c r="CB16" i="113"/>
  <c r="CA16" i="113"/>
  <c r="BZ16" i="113"/>
  <c r="BY16" i="113"/>
  <c r="BX16" i="113"/>
  <c r="BW16" i="113"/>
  <c r="BV16" i="113"/>
  <c r="BU16" i="113"/>
  <c r="BT16" i="113"/>
  <c r="BS16" i="113"/>
  <c r="BR16" i="113"/>
  <c r="BQ16" i="113"/>
  <c r="BP16" i="113"/>
  <c r="BO16" i="113"/>
  <c r="BN16" i="113"/>
  <c r="BM16" i="113"/>
  <c r="BL16" i="113"/>
  <c r="BK16" i="113"/>
  <c r="BI16" i="113"/>
  <c r="BH16" i="113"/>
  <c r="Q16" i="113"/>
  <c r="P16" i="113"/>
  <c r="CI15" i="113"/>
  <c r="CE15" i="113"/>
  <c r="CG15" i="113" s="1"/>
  <c r="CD15" i="113"/>
  <c r="CC15" i="113"/>
  <c r="CB15" i="113"/>
  <c r="CA15" i="113"/>
  <c r="BZ15" i="113"/>
  <c r="BY15" i="113"/>
  <c r="BX15" i="113"/>
  <c r="BW15" i="113"/>
  <c r="BV15" i="113"/>
  <c r="BU15" i="113"/>
  <c r="BT15" i="113"/>
  <c r="BS15" i="113"/>
  <c r="BR15" i="113"/>
  <c r="BQ15" i="113"/>
  <c r="BP15" i="113"/>
  <c r="BO15" i="113"/>
  <c r="BN15" i="113"/>
  <c r="BM15" i="113"/>
  <c r="BL15" i="113"/>
  <c r="BK15" i="113"/>
  <c r="BI15" i="113"/>
  <c r="BH15" i="113"/>
  <c r="Q15" i="113"/>
  <c r="P15" i="113"/>
  <c r="CI14" i="113"/>
  <c r="CG14" i="113"/>
  <c r="CE14" i="113"/>
  <c r="CF14" i="113" s="1"/>
  <c r="CD14" i="113"/>
  <c r="CC14" i="113"/>
  <c r="CB14" i="113"/>
  <c r="CA14" i="113"/>
  <c r="BZ14" i="113"/>
  <c r="BY14" i="113"/>
  <c r="BX14" i="113"/>
  <c r="BW14" i="113"/>
  <c r="BV14" i="113"/>
  <c r="BU14" i="113"/>
  <c r="BT14" i="113"/>
  <c r="BS14" i="113"/>
  <c r="BR14" i="113"/>
  <c r="BQ14" i="113"/>
  <c r="BP14" i="113"/>
  <c r="BO14" i="113"/>
  <c r="BN14" i="113"/>
  <c r="BM14" i="113"/>
  <c r="BL14" i="113"/>
  <c r="BL13" i="113" s="1"/>
  <c r="BK14" i="113"/>
  <c r="BK13" i="113" s="1"/>
  <c r="BI14" i="113"/>
  <c r="BH14" i="113"/>
  <c r="Q14" i="113"/>
  <c r="P14" i="113"/>
  <c r="CD13" i="113"/>
  <c r="CC13" i="113"/>
  <c r="BY13" i="113"/>
  <c r="BV13" i="113"/>
  <c r="BU13" i="113"/>
  <c r="BT13" i="113"/>
  <c r="BS13" i="113"/>
  <c r="BR13" i="113"/>
  <c r="BQ13" i="113"/>
  <c r="BP13" i="113"/>
  <c r="BO13" i="113"/>
  <c r="BN13" i="113"/>
  <c r="BM13" i="113"/>
  <c r="BH13" i="113"/>
  <c r="BG13" i="113"/>
  <c r="BF13" i="113"/>
  <c r="BI13" i="113" s="1"/>
  <c r="BE13" i="113"/>
  <c r="CE13" i="113" s="1"/>
  <c r="BD13" i="113"/>
  <c r="CI13" i="113" s="1"/>
  <c r="BC13" i="113"/>
  <c r="BB13" i="113"/>
  <c r="BA13" i="113"/>
  <c r="AZ13" i="113"/>
  <c r="AY13" i="113"/>
  <c r="CB13" i="113" s="1"/>
  <c r="AX13" i="113"/>
  <c r="AW13" i="113"/>
  <c r="CA13" i="113" s="1"/>
  <c r="AV13" i="113"/>
  <c r="BZ13" i="113" s="1"/>
  <c r="AU13" i="113"/>
  <c r="AT13" i="113"/>
  <c r="AS13" i="113"/>
  <c r="AR13" i="113"/>
  <c r="AQ13" i="113"/>
  <c r="BX13" i="113" s="1"/>
  <c r="AP13" i="113"/>
  <c r="AO13" i="113"/>
  <c r="BW13" i="113" s="1"/>
  <c r="AN13" i="113"/>
  <c r="AM13" i="113"/>
  <c r="AL13" i="113"/>
  <c r="AK13" i="113"/>
  <c r="O13" i="113"/>
  <c r="Q13" i="113" s="1"/>
  <c r="N13" i="113"/>
  <c r="P13" i="113" s="1"/>
  <c r="M13" i="113"/>
  <c r="L13" i="113"/>
  <c r="K13" i="113"/>
  <c r="J13" i="113"/>
  <c r="I13" i="113"/>
  <c r="BT11" i="113"/>
  <c r="BS11" i="113"/>
  <c r="BR11" i="113"/>
  <c r="BQ11" i="113"/>
  <c r="BQ18" i="113" s="1"/>
  <c r="BQ44" i="113" s="1"/>
  <c r="BP11" i="113"/>
  <c r="BP18" i="113" s="1"/>
  <c r="BP44" i="113" s="1"/>
  <c r="BG11" i="113"/>
  <c r="AZ11" i="113"/>
  <c r="AZ18" i="113" s="1"/>
  <c r="AY11" i="113"/>
  <c r="AY18" i="113" s="1"/>
  <c r="AR11" i="113"/>
  <c r="AR18" i="113" s="1"/>
  <c r="AQ11" i="113"/>
  <c r="AQ18" i="113" s="1"/>
  <c r="I11" i="113"/>
  <c r="I18" i="113" s="1"/>
  <c r="I44" i="113" s="1"/>
  <c r="I46" i="113" s="1"/>
  <c r="J46" i="113" s="1"/>
  <c r="CI10" i="113"/>
  <c r="CG10" i="113"/>
  <c r="CE10" i="113"/>
  <c r="CF10" i="113" s="1"/>
  <c r="CD10" i="113"/>
  <c r="CC10" i="113"/>
  <c r="CB10" i="113"/>
  <c r="CA10" i="113"/>
  <c r="BZ10" i="113"/>
  <c r="BY10" i="113"/>
  <c r="BX10" i="113"/>
  <c r="BW10" i="113"/>
  <c r="BV10" i="113"/>
  <c r="BU10" i="113"/>
  <c r="BT10" i="113"/>
  <c r="BS10" i="113"/>
  <c r="BR10" i="113"/>
  <c r="BQ10" i="113"/>
  <c r="BP10" i="113"/>
  <c r="BO10" i="113"/>
  <c r="BN10" i="113"/>
  <c r="BM10" i="113"/>
  <c r="BL10" i="113"/>
  <c r="BK10" i="113"/>
  <c r="BI10" i="113"/>
  <c r="BH10" i="113"/>
  <c r="Q10" i="113"/>
  <c r="P10" i="113"/>
  <c r="CI9" i="113"/>
  <c r="CE9" i="113"/>
  <c r="CG9" i="113" s="1"/>
  <c r="CD9" i="113"/>
  <c r="CC9" i="113"/>
  <c r="CB9" i="113"/>
  <c r="CA9" i="113"/>
  <c r="BZ9" i="113"/>
  <c r="BY9" i="113"/>
  <c r="BX9" i="113"/>
  <c r="BW9" i="113"/>
  <c r="BV9" i="113"/>
  <c r="BU9" i="113"/>
  <c r="BT9" i="113"/>
  <c r="BS9" i="113"/>
  <c r="BR9" i="113"/>
  <c r="BQ9" i="113"/>
  <c r="BP9" i="113"/>
  <c r="BO9" i="113"/>
  <c r="BN9" i="113"/>
  <c r="BM9" i="113"/>
  <c r="BL9" i="113"/>
  <c r="BK9" i="113"/>
  <c r="BI9" i="113"/>
  <c r="BH9" i="113"/>
  <c r="Q9" i="113"/>
  <c r="P9" i="113"/>
  <c r="CI8" i="113"/>
  <c r="CE8" i="113"/>
  <c r="CG8" i="113" s="1"/>
  <c r="CD8" i="113"/>
  <c r="CC8" i="113"/>
  <c r="CB8" i="113"/>
  <c r="CA8" i="113"/>
  <c r="BZ8" i="113"/>
  <c r="BY8" i="113"/>
  <c r="BX8" i="113"/>
  <c r="BW8" i="113"/>
  <c r="BV8" i="113"/>
  <c r="BU8" i="113"/>
  <c r="BT8" i="113"/>
  <c r="BS8" i="113"/>
  <c r="BR8" i="113"/>
  <c r="BQ8" i="113"/>
  <c r="BP8" i="113"/>
  <c r="BO8" i="113"/>
  <c r="BN8" i="113"/>
  <c r="BM8" i="113"/>
  <c r="BL8" i="113"/>
  <c r="BK8" i="113"/>
  <c r="BI8" i="113"/>
  <c r="BH8" i="113"/>
  <c r="Q8" i="113"/>
  <c r="P8" i="113"/>
  <c r="CI7" i="113"/>
  <c r="CE7" i="113"/>
  <c r="CG7" i="113" s="1"/>
  <c r="CD7" i="113"/>
  <c r="CC7" i="113"/>
  <c r="CB7" i="113"/>
  <c r="CA7" i="113"/>
  <c r="BZ7" i="113"/>
  <c r="BY7" i="113"/>
  <c r="BX7" i="113"/>
  <c r="BW7" i="113"/>
  <c r="BV7" i="113"/>
  <c r="BU7" i="113"/>
  <c r="BT7" i="113"/>
  <c r="BS7" i="113"/>
  <c r="BR7" i="113"/>
  <c r="BQ7" i="113"/>
  <c r="BP7" i="113"/>
  <c r="BO7" i="113"/>
  <c r="BN7" i="113"/>
  <c r="BM7" i="113"/>
  <c r="BL7" i="113"/>
  <c r="BK7" i="113"/>
  <c r="BI7" i="113"/>
  <c r="BH7" i="113"/>
  <c r="Q7" i="113"/>
  <c r="P7" i="113"/>
  <c r="CI6" i="113"/>
  <c r="CE6" i="113"/>
  <c r="CG6" i="113" s="1"/>
  <c r="CD6" i="113"/>
  <c r="CC6" i="113"/>
  <c r="CB6" i="113"/>
  <c r="CA6" i="113"/>
  <c r="BZ6" i="113"/>
  <c r="BY6" i="113"/>
  <c r="BX6" i="113"/>
  <c r="BW6" i="113"/>
  <c r="BV6" i="113"/>
  <c r="BU6" i="113"/>
  <c r="BT6" i="113"/>
  <c r="BS6" i="113"/>
  <c r="BR6" i="113"/>
  <c r="BQ6" i="113"/>
  <c r="BP6" i="113"/>
  <c r="BO6" i="113"/>
  <c r="BN6" i="113"/>
  <c r="BM6" i="113"/>
  <c r="BL6" i="113"/>
  <c r="BK6" i="113"/>
  <c r="BI6" i="113"/>
  <c r="BH6" i="113"/>
  <c r="Q6" i="113"/>
  <c r="P6" i="113"/>
  <c r="CI5" i="113"/>
  <c r="CE5" i="113"/>
  <c r="CG5" i="113" s="1"/>
  <c r="CD5" i="113"/>
  <c r="CC5" i="113"/>
  <c r="CB5" i="113"/>
  <c r="CA5" i="113"/>
  <c r="BZ5" i="113"/>
  <c r="BY5" i="113"/>
  <c r="BX5" i="113"/>
  <c r="BW5" i="113"/>
  <c r="BV5" i="113"/>
  <c r="BU5" i="113"/>
  <c r="BT5" i="113"/>
  <c r="BS5" i="113"/>
  <c r="BR5" i="113"/>
  <c r="BQ5" i="113"/>
  <c r="BP5" i="113"/>
  <c r="BO5" i="113"/>
  <c r="BN5" i="113"/>
  <c r="BM5" i="113"/>
  <c r="BL5" i="113"/>
  <c r="BK5" i="113" s="1"/>
  <c r="BK4" i="113" s="1"/>
  <c r="BK11" i="113" s="1"/>
  <c r="BK18" i="113" s="1"/>
  <c r="BI5" i="113"/>
  <c r="BH5" i="113"/>
  <c r="Q5" i="113"/>
  <c r="P5" i="113"/>
  <c r="CI4" i="113"/>
  <c r="CA4" i="113"/>
  <c r="BZ4" i="113"/>
  <c r="BT4" i="113"/>
  <c r="BS4" i="113"/>
  <c r="BR4" i="113"/>
  <c r="BQ4" i="113"/>
  <c r="BP4" i="113"/>
  <c r="BO4" i="113"/>
  <c r="BO11" i="113" s="1"/>
  <c r="BO18" i="113" s="1"/>
  <c r="BO44" i="113" s="1"/>
  <c r="BN4" i="113"/>
  <c r="BN11" i="113" s="1"/>
  <c r="BN18" i="113" s="1"/>
  <c r="BN44" i="113" s="1"/>
  <c r="BM4" i="113"/>
  <c r="BM11" i="113" s="1"/>
  <c r="BM18" i="113" s="1"/>
  <c r="BM44" i="113" s="1"/>
  <c r="BL4" i="113"/>
  <c r="BL11" i="113" s="1"/>
  <c r="BL18" i="113" s="1"/>
  <c r="BL44" i="113" s="1"/>
  <c r="BI4" i="113"/>
  <c r="BG4" i="113"/>
  <c r="BH4" i="113" s="1"/>
  <c r="BF4" i="113"/>
  <c r="BF11" i="113" s="1"/>
  <c r="BF18" i="113" s="1"/>
  <c r="BE4" i="113"/>
  <c r="BE11" i="113" s="1"/>
  <c r="BD4" i="113"/>
  <c r="BD11" i="113" s="1"/>
  <c r="BC4" i="113"/>
  <c r="BC11" i="113" s="1"/>
  <c r="BB4" i="113"/>
  <c r="BB11" i="113" s="1"/>
  <c r="BB18" i="113" s="1"/>
  <c r="BB44" i="113" s="1"/>
  <c r="BA4" i="113"/>
  <c r="CC4" i="113" s="1"/>
  <c r="AZ4" i="113"/>
  <c r="AY4" i="113"/>
  <c r="CB4" i="113" s="1"/>
  <c r="AX4" i="113"/>
  <c r="AX11" i="113" s="1"/>
  <c r="AX18" i="113" s="1"/>
  <c r="AX44" i="113" s="1"/>
  <c r="AW4" i="113"/>
  <c r="AW11" i="113" s="1"/>
  <c r="AV4" i="113"/>
  <c r="AV11" i="113" s="1"/>
  <c r="AV18" i="113" s="1"/>
  <c r="AU4" i="113"/>
  <c r="AU11" i="113" s="1"/>
  <c r="AT4" i="113"/>
  <c r="AT11" i="113" s="1"/>
  <c r="AT18" i="113" s="1"/>
  <c r="AT44" i="113" s="1"/>
  <c r="AS4" i="113"/>
  <c r="BY4" i="113" s="1"/>
  <c r="AR4" i="113"/>
  <c r="AQ4" i="113"/>
  <c r="BX4" i="113" s="1"/>
  <c r="AP4" i="113"/>
  <c r="AP11" i="113" s="1"/>
  <c r="AP18" i="113" s="1"/>
  <c r="AP44" i="113" s="1"/>
  <c r="AO4" i="113"/>
  <c r="AO11" i="113" s="1"/>
  <c r="AN4" i="113"/>
  <c r="AN11" i="113" s="1"/>
  <c r="AN18" i="113" s="1"/>
  <c r="AM4" i="113"/>
  <c r="AM11" i="113" s="1"/>
  <c r="AL4" i="113"/>
  <c r="AL11" i="113" s="1"/>
  <c r="AL18" i="113" s="1"/>
  <c r="AL44" i="113" s="1"/>
  <c r="AK4" i="113"/>
  <c r="BU4" i="113" s="1"/>
  <c r="O4" i="113"/>
  <c r="O11" i="113" s="1"/>
  <c r="N4" i="113"/>
  <c r="N11" i="113" s="1"/>
  <c r="M4" i="113"/>
  <c r="M11" i="113" s="1"/>
  <c r="M18" i="113" s="1"/>
  <c r="L4" i="113"/>
  <c r="L11" i="113" s="1"/>
  <c r="L18" i="113" s="1"/>
  <c r="L44" i="113" s="1"/>
  <c r="K4" i="113"/>
  <c r="K11" i="113" s="1"/>
  <c r="K18" i="113" s="1"/>
  <c r="J4" i="113"/>
  <c r="J11" i="113" s="1"/>
  <c r="J18" i="113" s="1"/>
  <c r="J44" i="113" s="1"/>
  <c r="I4" i="113"/>
  <c r="H4" i="113"/>
  <c r="G4" i="113"/>
  <c r="F4" i="113"/>
  <c r="E4" i="113"/>
  <c r="D4" i="113"/>
  <c r="C4" i="113"/>
  <c r="CC63" i="115" l="1"/>
  <c r="BB6" i="116"/>
  <c r="DD6" i="116" s="1"/>
  <c r="BY6" i="116"/>
  <c r="CG6" i="116"/>
  <c r="CG12" i="116"/>
  <c r="BY18" i="116"/>
  <c r="CG18" i="116"/>
  <c r="CO18" i="116"/>
  <c r="AZ12" i="116"/>
  <c r="DB12" i="116" s="1"/>
  <c r="AZ18" i="116"/>
  <c r="DB18" i="116" s="1"/>
  <c r="EL6" i="115"/>
  <c r="EM6" i="115"/>
  <c r="BR62" i="115"/>
  <c r="EU62" i="115" s="1"/>
  <c r="EU6" i="115"/>
  <c r="BQ62" i="115"/>
  <c r="ET62" i="115" s="1"/>
  <c r="ET6" i="115"/>
  <c r="BK62" i="115"/>
  <c r="EN62" i="115" s="1"/>
  <c r="EN6" i="115"/>
  <c r="BI13" i="115"/>
  <c r="EL13" i="115" s="1"/>
  <c r="BO62" i="115"/>
  <c r="ER62" i="115" s="1"/>
  <c r="ER6" i="115"/>
  <c r="BP62" i="115"/>
  <c r="ES62" i="115" s="1"/>
  <c r="ES6" i="115"/>
  <c r="BL62" i="115"/>
  <c r="EO62" i="115" s="1"/>
  <c r="EO6" i="115"/>
  <c r="BM62" i="115"/>
  <c r="EP62" i="115" s="1"/>
  <c r="BT20" i="115"/>
  <c r="EW20" i="115" s="1"/>
  <c r="CQ62" i="115"/>
  <c r="CR62" i="115"/>
  <c r="Q62" i="115"/>
  <c r="CT62" i="115" s="1"/>
  <c r="DS62" i="115"/>
  <c r="EA62" i="115"/>
  <c r="EI62" i="115"/>
  <c r="BF64" i="115"/>
  <c r="BW6" i="115"/>
  <c r="EZ6" i="115" s="1"/>
  <c r="BV26" i="115"/>
  <c r="EY26" i="115" s="1"/>
  <c r="DV61" i="115"/>
  <c r="BW61" i="115"/>
  <c r="EZ61" i="115" s="1"/>
  <c r="DR62" i="115"/>
  <c r="CA13" i="115"/>
  <c r="FD13" i="115" s="1"/>
  <c r="DX61" i="115"/>
  <c r="BX61" i="115"/>
  <c r="FA61" i="115" s="1"/>
  <c r="DN61" i="115"/>
  <c r="BS61" i="115"/>
  <c r="EV61" i="115" s="1"/>
  <c r="P6" i="115"/>
  <c r="CS6" i="115" s="1"/>
  <c r="BX6" i="115"/>
  <c r="FA6" i="115" s="1"/>
  <c r="BW20" i="115"/>
  <c r="EZ20" i="115" s="1"/>
  <c r="M61" i="115"/>
  <c r="CP61" i="115" s="1"/>
  <c r="BU61" i="115"/>
  <c r="EX61" i="115" s="1"/>
  <c r="DR61" i="115"/>
  <c r="BY61" i="115"/>
  <c r="FB61" i="115" s="1"/>
  <c r="DZ61" i="115"/>
  <c r="ED61" i="115"/>
  <c r="CA61" i="115"/>
  <c r="FD61" i="115" s="1"/>
  <c r="BU62" i="115"/>
  <c r="EX62" i="115" s="1"/>
  <c r="DZ62" i="115"/>
  <c r="BY62" i="115"/>
  <c r="FB62" i="115" s="1"/>
  <c r="CL62" i="115"/>
  <c r="Q6" i="115"/>
  <c r="CT6" i="115" s="1"/>
  <c r="DU62" i="115"/>
  <c r="EC62" i="115"/>
  <c r="AZ64" i="115"/>
  <c r="BY6" i="115"/>
  <c r="FB6" i="115" s="1"/>
  <c r="CQ6" i="115"/>
  <c r="BV13" i="115"/>
  <c r="EY13" i="115" s="1"/>
  <c r="P20" i="115"/>
  <c r="CS20" i="115" s="1"/>
  <c r="BX20" i="115"/>
  <c r="FA20" i="115" s="1"/>
  <c r="DO20" i="115"/>
  <c r="BI38" i="115"/>
  <c r="EL38" i="115" s="1"/>
  <c r="CQ61" i="115"/>
  <c r="P61" i="115"/>
  <c r="CS61" i="115" s="1"/>
  <c r="BI61" i="115"/>
  <c r="EL61" i="115" s="1"/>
  <c r="EM61" i="115"/>
  <c r="J62" i="115"/>
  <c r="AK62" i="115"/>
  <c r="AS62" i="115"/>
  <c r="BA62" i="115"/>
  <c r="BZ6" i="115"/>
  <c r="FC6" i="115" s="1"/>
  <c r="CR6" i="115"/>
  <c r="DQ6" i="115"/>
  <c r="DY6" i="115"/>
  <c r="EG6" i="115"/>
  <c r="EP6" i="115"/>
  <c r="EX6" i="115"/>
  <c r="BW13" i="115"/>
  <c r="EZ13" i="115" s="1"/>
  <c r="DN13" i="115"/>
  <c r="EF20" i="115"/>
  <c r="Q61" i="115"/>
  <c r="CT61" i="115" s="1"/>
  <c r="AQ61" i="115"/>
  <c r="AQ62" i="115" s="1"/>
  <c r="BV47" i="115"/>
  <c r="EY47" i="115" s="1"/>
  <c r="DT47" i="115"/>
  <c r="AY61" i="115"/>
  <c r="EB47" i="115"/>
  <c r="BZ47" i="115"/>
  <c r="FC47" i="115" s="1"/>
  <c r="BG61" i="115"/>
  <c r="EJ47" i="115"/>
  <c r="M62" i="115"/>
  <c r="BN62" i="115"/>
  <c r="EQ62" i="115" s="1"/>
  <c r="AL62" i="115"/>
  <c r="AT62" i="115"/>
  <c r="BB62" i="115"/>
  <c r="BS6" i="115"/>
  <c r="EV6" i="115" s="1"/>
  <c r="CA6" i="115"/>
  <c r="FD6" i="115" s="1"/>
  <c r="DR6" i="115"/>
  <c r="DZ6" i="115"/>
  <c r="EH6" i="115"/>
  <c r="EQ6" i="115"/>
  <c r="P13" i="115"/>
  <c r="CS13" i="115" s="1"/>
  <c r="BI35" i="115"/>
  <c r="BI32" i="115" s="1"/>
  <c r="EL32" i="115" s="1"/>
  <c r="BJ32" i="115"/>
  <c r="EM32" i="115" s="1"/>
  <c r="AU62" i="115"/>
  <c r="BC62" i="115"/>
  <c r="BT6" i="115"/>
  <c r="EW6" i="115" s="1"/>
  <c r="CB6" i="115"/>
  <c r="FE6" i="115" s="1"/>
  <c r="CL6" i="115"/>
  <c r="Q13" i="115"/>
  <c r="CT13" i="115" s="1"/>
  <c r="BD64" i="115"/>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AR44" i="113"/>
  <c r="CG27" i="113"/>
  <c r="CF27" i="113"/>
  <c r="K44" i="113"/>
  <c r="K46" i="113" s="1"/>
  <c r="L46" i="113" s="1"/>
  <c r="M46" i="113" s="1"/>
  <c r="AN44" i="113"/>
  <c r="AV44" i="113"/>
  <c r="BD18" i="113"/>
  <c r="CI11" i="113"/>
  <c r="CB18" i="113"/>
  <c r="BV42" i="113"/>
  <c r="BZ42" i="113"/>
  <c r="CD42" i="113"/>
  <c r="BW11" i="113"/>
  <c r="AO18" i="113"/>
  <c r="AZ44" i="113"/>
  <c r="BK44" i="113"/>
  <c r="CD11" i="113"/>
  <c r="BC18" i="113"/>
  <c r="AW18" i="113"/>
  <c r="CA11" i="113"/>
  <c r="CE11" i="113"/>
  <c r="BE18" i="113"/>
  <c r="M44" i="113"/>
  <c r="BF44" i="113"/>
  <c r="BH11" i="113"/>
  <c r="CE42" i="113"/>
  <c r="N18" i="113"/>
  <c r="P11" i="113"/>
  <c r="CG13" i="113"/>
  <c r="CF13" i="113"/>
  <c r="O18" i="113"/>
  <c r="Q11" i="113"/>
  <c r="N47" i="113"/>
  <c r="P42" i="113"/>
  <c r="BI42" i="113"/>
  <c r="BH42" i="113"/>
  <c r="BK42" i="113"/>
  <c r="CG36" i="113"/>
  <c r="CF36" i="113"/>
  <c r="BX18" i="113"/>
  <c r="AQ44" i="113"/>
  <c r="BY42" i="113"/>
  <c r="BG18" i="113"/>
  <c r="BW36" i="113"/>
  <c r="CF28" i="113"/>
  <c r="CF30" i="113"/>
  <c r="CF32" i="113"/>
  <c r="AQ42" i="113"/>
  <c r="BX42" i="113" s="1"/>
  <c r="AY42" i="113"/>
  <c r="CB42" i="113" s="1"/>
  <c r="O42" i="113"/>
  <c r="Q42" i="113" s="1"/>
  <c r="CF5" i="113"/>
  <c r="CF7" i="113"/>
  <c r="CF9" i="113"/>
  <c r="AK11" i="113"/>
  <c r="AS11" i="113"/>
  <c r="BA11" i="113"/>
  <c r="BI11" i="113"/>
  <c r="CF15" i="113"/>
  <c r="P21" i="113"/>
  <c r="BH36" i="113"/>
  <c r="BX11" i="113"/>
  <c r="BF42" i="113"/>
  <c r="CI42" i="113" s="1"/>
  <c r="BY21" i="113"/>
  <c r="CF25" i="113"/>
  <c r="CF33" i="113"/>
  <c r="CF39" i="113"/>
  <c r="AK42" i="113"/>
  <c r="BU42" i="113" s="1"/>
  <c r="BA42" i="113"/>
  <c r="CC42" i="113" s="1"/>
  <c r="BV4" i="113"/>
  <c r="CD4" i="113"/>
  <c r="CB11" i="113"/>
  <c r="BZ21" i="113"/>
  <c r="CI21" i="113"/>
  <c r="CE21" i="113"/>
  <c r="BW4" i="113"/>
  <c r="CE4" i="113"/>
  <c r="CA21" i="113"/>
  <c r="BW21" i="113"/>
  <c r="P4" i="113"/>
  <c r="CF6" i="113"/>
  <c r="CF8" i="113"/>
  <c r="BH27" i="113"/>
  <c r="Q4" i="113"/>
  <c r="DT62" i="115" l="1"/>
  <c r="J66" i="115"/>
  <c r="J67" i="115" s="1" a="1"/>
  <c r="J67" i="115" s="1"/>
  <c r="BB64" i="115"/>
  <c r="EE62" i="115"/>
  <c r="EF61" i="115"/>
  <c r="CB61" i="115"/>
  <c r="FE61" i="115" s="1"/>
  <c r="DX62" i="115"/>
  <c r="BX62" i="115"/>
  <c r="FA62" i="115" s="1"/>
  <c r="DW62" i="115"/>
  <c r="EJ61" i="115"/>
  <c r="BG62" i="115"/>
  <c r="CC61" i="115"/>
  <c r="FF61" i="115" s="1"/>
  <c r="EH61" i="115"/>
  <c r="DP61" i="115"/>
  <c r="BT61" i="115"/>
  <c r="EW61" i="115" s="1"/>
  <c r="AM62" i="115"/>
  <c r="I66" i="115" s="1"/>
  <c r="I67" i="115" s="1" a="1"/>
  <c r="I67" i="115" s="1"/>
  <c r="DO62" i="115"/>
  <c r="L62" i="115"/>
  <c r="K62" i="115"/>
  <c r="ED62" i="115"/>
  <c r="M66" i="115"/>
  <c r="M67" i="115" s="1" a="1"/>
  <c r="M67" i="115" s="1"/>
  <c r="BA64" i="115"/>
  <c r="CA62" i="115"/>
  <c r="FD62" i="115" s="1"/>
  <c r="BC64" i="115"/>
  <c r="EF62" i="115"/>
  <c r="EB61" i="115"/>
  <c r="BZ61" i="115"/>
  <c r="FC61" i="115" s="1"/>
  <c r="DV62" i="115"/>
  <c r="BW62" i="115"/>
  <c r="EZ62" i="115" s="1"/>
  <c r="K66" i="115"/>
  <c r="K67" i="115" s="1" a="1"/>
  <c r="K67" i="115" s="1"/>
  <c r="AY62" i="115"/>
  <c r="CP62" i="115"/>
  <c r="DN62" i="115"/>
  <c r="BS62" i="115"/>
  <c r="EV62" i="115" s="1"/>
  <c r="BJ62" i="115"/>
  <c r="EM62" i="115" s="1"/>
  <c r="CM62" i="115"/>
  <c r="P62" i="115"/>
  <c r="CS62" i="115" s="1"/>
  <c r="BV61" i="115"/>
  <c r="DT61" i="115"/>
  <c r="BE62" i="115"/>
  <c r="CB62" i="115" s="1"/>
  <c r="FE62" i="115" s="1"/>
  <c r="BI62" i="115"/>
  <c r="EL62" i="115" s="1"/>
  <c r="CC11" i="113"/>
  <c r="BA18" i="113"/>
  <c r="BX44" i="113"/>
  <c r="CG42" i="113"/>
  <c r="CF42" i="113"/>
  <c r="BY11" i="113"/>
  <c r="AS18" i="113"/>
  <c r="AY44" i="113"/>
  <c r="CB44" i="113" s="1"/>
  <c r="BU11" i="113"/>
  <c r="AK18" i="113"/>
  <c r="O44" i="113"/>
  <c r="Q18" i="113"/>
  <c r="CE18" i="113"/>
  <c r="BE44" i="113"/>
  <c r="CE44" i="113" s="1"/>
  <c r="BC44" i="113"/>
  <c r="CD18" i="113"/>
  <c r="CG4" i="113"/>
  <c r="CF4" i="113"/>
  <c r="CF11" i="113"/>
  <c r="CG11" i="113"/>
  <c r="BW18" i="113"/>
  <c r="BW44" i="113" s="1"/>
  <c r="AO44" i="113"/>
  <c r="BD44" i="113"/>
  <c r="CI18" i="113"/>
  <c r="AU44" i="113"/>
  <c r="BZ18" i="113"/>
  <c r="BZ44" i="113" s="1"/>
  <c r="BG44" i="113"/>
  <c r="BH18" i="113"/>
  <c r="BI18" i="113"/>
  <c r="AM44" i="113"/>
  <c r="BV18" i="113"/>
  <c r="BV44" i="113" s="1"/>
  <c r="CG21" i="113"/>
  <c r="CF21" i="113"/>
  <c r="P18" i="113"/>
  <c r="N44" i="113"/>
  <c r="P44" i="113" s="1"/>
  <c r="CA18" i="113"/>
  <c r="CA44" i="113" s="1"/>
  <c r="AW44" i="113"/>
  <c r="CN62" i="115" l="1"/>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G44" i="113"/>
  <c r="CD44" i="113"/>
  <c r="CG18" i="113"/>
  <c r="CI44" i="113"/>
  <c r="BI44" i="113"/>
  <c r="BH44" i="113"/>
  <c r="Q44" i="113"/>
  <c r="AK44" i="113"/>
  <c r="BU18" i="113"/>
  <c r="BU44" i="113" s="1"/>
  <c r="BA44" i="113"/>
  <c r="CC44" i="113" s="1"/>
  <c r="CF44" i="113" s="1"/>
  <c r="CC18" i="113"/>
  <c r="CF18" i="113" s="1"/>
  <c r="N46" i="113"/>
  <c r="P46" i="113" l="1"/>
  <c r="O46" i="113"/>
  <c r="Q46" i="113" s="1"/>
  <c r="Q23" i="114" l="1"/>
  <c r="P23" i="114"/>
  <c r="BI23" i="114"/>
  <c r="BH23" i="114"/>
  <c r="O5" i="114"/>
  <c r="D48" i="135"/>
  <c r="E48" i="135"/>
  <c r="F48" i="135"/>
  <c r="G48" i="135"/>
  <c r="H48" i="135"/>
  <c r="I48" i="135"/>
  <c r="J48" i="135"/>
  <c r="K48" i="135"/>
  <c r="L48" i="135"/>
  <c r="M48" i="135"/>
  <c r="N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CI18" i="137"/>
  <c r="CG18" i="137"/>
  <c r="CA18" i="137"/>
  <c r="BY18" i="137"/>
  <c r="BS18" i="137"/>
  <c r="BI18" i="137"/>
  <c r="BH18" i="137"/>
  <c r="BG18" i="137"/>
  <c r="BF18" i="137"/>
  <c r="BE18" i="137"/>
  <c r="BD18" i="137"/>
  <c r="BC18" i="137"/>
  <c r="AY18" i="137"/>
  <c r="CW18" i="137" s="1"/>
  <c r="AQ18" i="137"/>
  <c r="CO18" i="137" s="1"/>
  <c r="AN18" i="137"/>
  <c r="AL18" i="137"/>
  <c r="CM18" i="137" s="1"/>
  <c r="AK18" i="137"/>
  <c r="CL18" i="137" s="1"/>
  <c r="AJ18" i="137"/>
  <c r="CK18" i="137" s="1"/>
  <c r="AI18" i="137"/>
  <c r="CJ18" i="137" s="1"/>
  <c r="AH18" i="137"/>
  <c r="AG18" i="137"/>
  <c r="CH18" i="137" s="1"/>
  <c r="AF18" i="137"/>
  <c r="AX18" i="137" s="1"/>
  <c r="CV18" i="137" s="1"/>
  <c r="AE18" i="137"/>
  <c r="CF18" i="137" s="1"/>
  <c r="AD18" i="137"/>
  <c r="CE18" i="137" s="1"/>
  <c r="AC18" i="137"/>
  <c r="CD18" i="137" s="1"/>
  <c r="AB18" i="137"/>
  <c r="AV18" i="137" s="1"/>
  <c r="CT18" i="137" s="1"/>
  <c r="AA18" i="137"/>
  <c r="CB18" i="137" s="1"/>
  <c r="Z18" i="137"/>
  <c r="AU18" i="137" s="1"/>
  <c r="CS18" i="137" s="1"/>
  <c r="Y18" i="137"/>
  <c r="BZ18" i="137" s="1"/>
  <c r="X18" i="137"/>
  <c r="AT18" i="137" s="1"/>
  <c r="CR18" i="137" s="1"/>
  <c r="W18" i="137"/>
  <c r="BX18" i="137" s="1"/>
  <c r="V18" i="137"/>
  <c r="BW18" i="137" s="1"/>
  <c r="U18" i="137"/>
  <c r="BV18" i="137" s="1"/>
  <c r="T18" i="137"/>
  <c r="BU18" i="137" s="1"/>
  <c r="S18" i="137"/>
  <c r="BT18" i="137" s="1"/>
  <c r="R18" i="137"/>
  <c r="N18" i="137"/>
  <c r="BN18" i="137" s="1"/>
  <c r="M18" i="137"/>
  <c r="BM18" i="137" s="1"/>
  <c r="L18" i="137"/>
  <c r="BL18" i="137" s="1"/>
  <c r="K18" i="137"/>
  <c r="BK18" i="137" s="1"/>
  <c r="J18" i="137"/>
  <c r="BJ18" i="137" s="1"/>
  <c r="I18" i="137"/>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CL12" i="137"/>
  <c r="CF12" i="137"/>
  <c r="CD12" i="137"/>
  <c r="BX12" i="137"/>
  <c r="BV12" i="137"/>
  <c r="BN12" i="137"/>
  <c r="BL12" i="137"/>
  <c r="BH12" i="137"/>
  <c r="BG12" i="137"/>
  <c r="BF12" i="137"/>
  <c r="BE12" i="137"/>
  <c r="BD12" i="137"/>
  <c r="BC12" i="137"/>
  <c r="AT12" i="137"/>
  <c r="CR12" i="137" s="1"/>
  <c r="AL12" i="137"/>
  <c r="AO12" i="137" s="1"/>
  <c r="AK12" i="137"/>
  <c r="AJ12" i="137"/>
  <c r="CK12" i="137" s="1"/>
  <c r="AI12" i="137"/>
  <c r="CJ12" i="137" s="1"/>
  <c r="AH12" i="137"/>
  <c r="CI12" i="137" s="1"/>
  <c r="AG12" i="137"/>
  <c r="CH12" i="137" s="1"/>
  <c r="AF12" i="137"/>
  <c r="AX12" i="137" s="1"/>
  <c r="CV12" i="137" s="1"/>
  <c r="AE12" i="137"/>
  <c r="AD12" i="137"/>
  <c r="AW12" i="137" s="1"/>
  <c r="CU12" i="137" s="1"/>
  <c r="AC12" i="137"/>
  <c r="AB12" i="137"/>
  <c r="CC12" i="137" s="1"/>
  <c r="AA12" i="137"/>
  <c r="CB12" i="137" s="1"/>
  <c r="Z12" i="137"/>
  <c r="CA12" i="137" s="1"/>
  <c r="Y12" i="137"/>
  <c r="BZ12" i="137" s="1"/>
  <c r="X12" i="137"/>
  <c r="BY12" i="137" s="1"/>
  <c r="W12" i="137"/>
  <c r="V12" i="137"/>
  <c r="AS12" i="137" s="1"/>
  <c r="CQ12" i="137" s="1"/>
  <c r="U12" i="137"/>
  <c r="T12" i="137"/>
  <c r="BU12" i="137" s="1"/>
  <c r="S12" i="137"/>
  <c r="BT12" i="137" s="1"/>
  <c r="R12" i="137"/>
  <c r="BS12" i="137" s="1"/>
  <c r="N12" i="137"/>
  <c r="P12" i="137" s="1"/>
  <c r="BQ12" i="137" s="1"/>
  <c r="M12" i="137"/>
  <c r="O12" i="137" s="1"/>
  <c r="BP12" i="137" s="1"/>
  <c r="L12" i="137"/>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CL6" i="137"/>
  <c r="CK6" i="137"/>
  <c r="CI6" i="137"/>
  <c r="CD6" i="137"/>
  <c r="CC6" i="137"/>
  <c r="CA6" i="137"/>
  <c r="BV6" i="137"/>
  <c r="BU6" i="137"/>
  <c r="BS6" i="137"/>
  <c r="BL6" i="137"/>
  <c r="BK6" i="137"/>
  <c r="BI6" i="137"/>
  <c r="BH6" i="137"/>
  <c r="BG6" i="137"/>
  <c r="BF6" i="137"/>
  <c r="BE6" i="137"/>
  <c r="BD6" i="137"/>
  <c r="BC6" i="137"/>
  <c r="AY6" i="137"/>
  <c r="CW6" i="137" s="1"/>
  <c r="AS6" i="137"/>
  <c r="CQ6" i="137" s="1"/>
  <c r="AQ6" i="137"/>
  <c r="CO6" i="137" s="1"/>
  <c r="AL6" i="137"/>
  <c r="AO6" i="137" s="1"/>
  <c r="AK6" i="137"/>
  <c r="AJ6" i="137"/>
  <c r="AZ6" i="137" s="1"/>
  <c r="CX6" i="137" s="1"/>
  <c r="AI6" i="137"/>
  <c r="CJ6" i="137" s="1"/>
  <c r="AH6" i="137"/>
  <c r="AG6" i="137"/>
  <c r="CH6" i="137" s="1"/>
  <c r="AF6" i="137"/>
  <c r="AX6" i="137" s="1"/>
  <c r="CV6" i="137" s="1"/>
  <c r="AE6" i="137"/>
  <c r="CF6" i="137" s="1"/>
  <c r="AD6" i="137"/>
  <c r="AW6" i="137" s="1"/>
  <c r="CU6" i="137" s="1"/>
  <c r="AC6" i="137"/>
  <c r="AB6" i="137"/>
  <c r="AV6" i="137" s="1"/>
  <c r="CT6" i="137" s="1"/>
  <c r="AA6" i="137"/>
  <c r="CB6" i="137" s="1"/>
  <c r="Z6" i="137"/>
  <c r="AU6" i="137" s="1"/>
  <c r="CS6" i="137" s="1"/>
  <c r="Y6" i="137"/>
  <c r="BZ6" i="137" s="1"/>
  <c r="X6" i="137"/>
  <c r="BY6" i="137" s="1"/>
  <c r="W6" i="137"/>
  <c r="BX6" i="137" s="1"/>
  <c r="V6" i="137"/>
  <c r="BW6" i="137" s="1"/>
  <c r="U6" i="137"/>
  <c r="T6" i="137"/>
  <c r="AR6" i="137" s="1"/>
  <c r="CP6" i="137" s="1"/>
  <c r="S6" i="137"/>
  <c r="BT6" i="137" s="1"/>
  <c r="R6" i="137"/>
  <c r="P6" i="137"/>
  <c r="BQ6" i="137" s="1"/>
  <c r="N6" i="137"/>
  <c r="BN6" i="137" s="1"/>
  <c r="M6" i="137"/>
  <c r="O6" i="137" s="1"/>
  <c r="BP6" i="137" s="1"/>
  <c r="L6" i="137"/>
  <c r="K6" i="137"/>
  <c r="J6" i="137"/>
  <c r="BJ6" i="137" s="1"/>
  <c r="I6" i="137"/>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EN61" i="133"/>
  <c r="EM61" i="133"/>
  <c r="EK61" i="133"/>
  <c r="DV61"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BL61" i="133"/>
  <c r="BK61" i="133"/>
  <c r="EL61" i="133" s="1"/>
  <c r="BJ61" i="133"/>
  <c r="BI61" i="133"/>
  <c r="EJ61" i="133" s="1"/>
  <c r="BH61" i="133"/>
  <c r="EI61" i="133" s="1"/>
  <c r="BG61" i="133"/>
  <c r="EH61" i="133" s="1"/>
  <c r="AY61" i="133"/>
  <c r="DZ61" i="133" s="1"/>
  <c r="AX61" i="133"/>
  <c r="DY61" i="133" s="1"/>
  <c r="AQ61" i="133"/>
  <c r="DR61" i="133" s="1"/>
  <c r="AP61" i="133"/>
  <c r="CA60" i="133"/>
  <c r="FB59" i="133"/>
  <c r="EZ59" i="133"/>
  <c r="EU59" i="133"/>
  <c r="ET59" i="133"/>
  <c r="ER59"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BZ59" i="133"/>
  <c r="FA59" i="133" s="1"/>
  <c r="BY59" i="133"/>
  <c r="BX59" i="133"/>
  <c r="EY59" i="133" s="1"/>
  <c r="BW59" i="133"/>
  <c r="EX59" i="133" s="1"/>
  <c r="BV59" i="133"/>
  <c r="EW59" i="133" s="1"/>
  <c r="BU59" i="133"/>
  <c r="EV59" i="133" s="1"/>
  <c r="BT59" i="133"/>
  <c r="BS59" i="133"/>
  <c r="BR59" i="133"/>
  <c r="ES59" i="133" s="1"/>
  <c r="BQ59" i="133"/>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S54" i="133" s="1"/>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U54" i="133"/>
  <c r="ET54" i="133"/>
  <c r="EQ54" i="133"/>
  <c r="EP54" i="133"/>
  <c r="EO54" i="133"/>
  <c r="EN54" i="133"/>
  <c r="EM54" i="133"/>
  <c r="EL54" i="133"/>
  <c r="EK54" i="133"/>
  <c r="EJ54" i="133"/>
  <c r="EI54" i="133"/>
  <c r="EH54" i="133"/>
  <c r="EC54" i="133"/>
  <c r="EA54" i="133"/>
  <c r="DV54" i="133"/>
  <c r="DU54" i="133"/>
  <c r="DS54" i="133"/>
  <c r="DN54" i="133"/>
  <c r="DM54" i="133"/>
  <c r="DK54" i="133"/>
  <c r="DJ54" i="133"/>
  <c r="DI54" i="133"/>
  <c r="DH54" i="133"/>
  <c r="DG54" i="133"/>
  <c r="DF54" i="133"/>
  <c r="DE54" i="133"/>
  <c r="DD54" i="133"/>
  <c r="DC54" i="133"/>
  <c r="DB54" i="133"/>
  <c r="DA54" i="133"/>
  <c r="CZ54" i="133"/>
  <c r="CY54" i="133"/>
  <c r="CX54" i="133"/>
  <c r="CW54" i="133"/>
  <c r="CV54" i="133"/>
  <c r="CU54" i="133"/>
  <c r="CT54" i="133"/>
  <c r="CS54" i="133"/>
  <c r="CO54" i="133"/>
  <c r="CL54" i="133"/>
  <c r="CI54" i="133"/>
  <c r="CH54" i="133"/>
  <c r="CG54" i="133"/>
  <c r="CF54" i="133"/>
  <c r="CE54" i="133"/>
  <c r="CD54" i="133"/>
  <c r="BW54" i="133"/>
  <c r="EX54" i="133" s="1"/>
  <c r="BV54" i="133"/>
  <c r="EW54" i="133" s="1"/>
  <c r="BT54" i="133"/>
  <c r="BE54" i="133"/>
  <c r="EF54" i="133" s="1"/>
  <c r="BD54" i="133"/>
  <c r="BC54" i="133"/>
  <c r="ED54" i="133" s="1"/>
  <c r="BB54" i="133"/>
  <c r="BZ54" i="133" s="1"/>
  <c r="FA54" i="133" s="1"/>
  <c r="BA54" i="133"/>
  <c r="EB54" i="133" s="1"/>
  <c r="AZ54" i="133"/>
  <c r="BY54" i="133" s="1"/>
  <c r="EZ54" i="133" s="1"/>
  <c r="AY54" i="133"/>
  <c r="DZ54" i="133" s="1"/>
  <c r="AX54" i="133"/>
  <c r="DY54" i="133" s="1"/>
  <c r="AW54" i="133"/>
  <c r="DX54" i="133" s="1"/>
  <c r="AV54" i="133"/>
  <c r="AU54" i="133"/>
  <c r="AT54" i="133"/>
  <c r="AS54" i="133"/>
  <c r="DT54" i="133" s="1"/>
  <c r="AR54" i="133"/>
  <c r="BU54" i="133" s="1"/>
  <c r="EV54" i="133" s="1"/>
  <c r="AQ54" i="133"/>
  <c r="DR54" i="133" s="1"/>
  <c r="AP54" i="133"/>
  <c r="DQ54" i="133" s="1"/>
  <c r="AO54" i="133"/>
  <c r="DP54" i="133" s="1"/>
  <c r="AN54" i="133"/>
  <c r="AM54" i="133"/>
  <c r="AL54" i="133"/>
  <c r="AK54" i="133"/>
  <c r="DL54" i="133" s="1"/>
  <c r="AJ54" i="133"/>
  <c r="BQ54" i="133" s="1"/>
  <c r="ER54" i="133" s="1"/>
  <c r="N54" i="133"/>
  <c r="P54" i="133" s="1"/>
  <c r="CQ54" i="133" s="1"/>
  <c r="M54" i="133"/>
  <c r="L54" i="133"/>
  <c r="CM54" i="133" s="1"/>
  <c r="K54" i="133"/>
  <c r="J54" i="133"/>
  <c r="CK54" i="133" s="1"/>
  <c r="I54" i="133"/>
  <c r="CJ54" i="133" s="1"/>
  <c r="EY53" i="133"/>
  <c r="EX53" i="133"/>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P53" i="133"/>
  <c r="CO53" i="133"/>
  <c r="CN53" i="133"/>
  <c r="CM53" i="133"/>
  <c r="CL53" i="133"/>
  <c r="CK53" i="133"/>
  <c r="CJ53" i="133"/>
  <c r="CA53" i="133"/>
  <c r="FB53" i="133" s="1"/>
  <c r="BZ53" i="133"/>
  <c r="FA53" i="133" s="1"/>
  <c r="BY53" i="133"/>
  <c r="EZ53" i="133" s="1"/>
  <c r="BX53" i="133"/>
  <c r="BW53" i="133"/>
  <c r="BV53" i="133"/>
  <c r="EW53" i="133" s="1"/>
  <c r="BU53" i="133"/>
  <c r="EV53" i="133" s="1"/>
  <c r="BT53" i="133"/>
  <c r="EU53" i="133" s="1"/>
  <c r="BS53" i="133"/>
  <c r="ET53" i="133" s="1"/>
  <c r="BR53" i="133"/>
  <c r="ES53" i="133" s="1"/>
  <c r="BQ53" i="133"/>
  <c r="ER53" i="133" s="1"/>
  <c r="P53" i="133"/>
  <c r="CQ53" i="133" s="1"/>
  <c r="O53" i="133"/>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EX47" i="133"/>
  <c r="EW47" i="133"/>
  <c r="EP47" i="133"/>
  <c r="EO47" i="133"/>
  <c r="EM47" i="133"/>
  <c r="EL47" i="133"/>
  <c r="EH47" i="133"/>
  <c r="EF47" i="133"/>
  <c r="ED47" i="133"/>
  <c r="EC47" i="133"/>
  <c r="DY47" i="133"/>
  <c r="DX47" i="133"/>
  <c r="DV47" i="133"/>
  <c r="DU47" i="133"/>
  <c r="DQ47" i="133"/>
  <c r="DP47" i="133"/>
  <c r="DN47" i="133"/>
  <c r="DM47" i="133"/>
  <c r="DJ47" i="133"/>
  <c r="DI47" i="133"/>
  <c r="DH47" i="133"/>
  <c r="DG47" i="133"/>
  <c r="DF47" i="133"/>
  <c r="DE47" i="133"/>
  <c r="DD47" i="133"/>
  <c r="DC47" i="133"/>
  <c r="DB47" i="133"/>
  <c r="DA47" i="133"/>
  <c r="CZ47" i="133"/>
  <c r="CY47" i="133"/>
  <c r="CX47" i="133"/>
  <c r="CW47" i="133"/>
  <c r="CV47" i="133"/>
  <c r="CU47" i="133"/>
  <c r="CT47" i="133"/>
  <c r="CS47" i="133"/>
  <c r="CO47" i="133"/>
  <c r="CN47" i="133"/>
  <c r="CJ47" i="133"/>
  <c r="CI47" i="133"/>
  <c r="CH47" i="133"/>
  <c r="CG47" i="133"/>
  <c r="CF47" i="133"/>
  <c r="CE47" i="133"/>
  <c r="CD47" i="133"/>
  <c r="BZ47" i="133"/>
  <c r="FA47" i="133" s="1"/>
  <c r="BY47" i="133"/>
  <c r="EZ47" i="133" s="1"/>
  <c r="BW47" i="133"/>
  <c r="BV47" i="133"/>
  <c r="BR47" i="133"/>
  <c r="ES47" i="133" s="1"/>
  <c r="BP47" i="133"/>
  <c r="EQ47" i="133" s="1"/>
  <c r="BO47" i="133"/>
  <c r="BN47" i="133"/>
  <c r="BM47" i="133"/>
  <c r="EN47" i="133" s="1"/>
  <c r="BL47" i="133"/>
  <c r="BK47" i="133"/>
  <c r="BJ47" i="133"/>
  <c r="EK47" i="133" s="1"/>
  <c r="BI47" i="133"/>
  <c r="EJ47" i="133" s="1"/>
  <c r="BH47" i="133"/>
  <c r="EI47" i="133" s="1"/>
  <c r="BG47" i="133"/>
  <c r="BE47" i="133"/>
  <c r="BE61" i="133" s="1"/>
  <c r="EF61" i="133" s="1"/>
  <c r="BD47" i="133"/>
  <c r="CA47" i="133" s="1"/>
  <c r="FB47" i="133" s="1"/>
  <c r="BC47" i="133"/>
  <c r="BC61" i="133" s="1"/>
  <c r="ED61" i="133" s="1"/>
  <c r="BB47" i="133"/>
  <c r="BB61" i="133" s="1"/>
  <c r="BA47" i="133"/>
  <c r="AZ47" i="133"/>
  <c r="AY47" i="133"/>
  <c r="DZ47" i="133" s="1"/>
  <c r="AX47" i="133"/>
  <c r="BX47" i="133" s="1"/>
  <c r="EY47" i="133" s="1"/>
  <c r="AW47" i="133"/>
  <c r="AW61" i="133" s="1"/>
  <c r="DX61" i="133" s="1"/>
  <c r="AV47" i="133"/>
  <c r="DW47" i="133" s="1"/>
  <c r="AU47" i="133"/>
  <c r="AU61" i="133" s="1"/>
  <c r="AT47" i="133"/>
  <c r="AT61" i="133" s="1"/>
  <c r="AS47" i="133"/>
  <c r="AR47" i="133"/>
  <c r="AQ47" i="133"/>
  <c r="DR47" i="133" s="1"/>
  <c r="AP47" i="133"/>
  <c r="BT47" i="133" s="1"/>
  <c r="EU47" i="133" s="1"/>
  <c r="AO47" i="133"/>
  <c r="AO61" i="133" s="1"/>
  <c r="DP61" i="133" s="1"/>
  <c r="AN47" i="133"/>
  <c r="DO47" i="133" s="1"/>
  <c r="AM47" i="133"/>
  <c r="AM61" i="133" s="1"/>
  <c r="DN61" i="133" s="1"/>
  <c r="AL47" i="133"/>
  <c r="AL61" i="133" s="1"/>
  <c r="AK47" i="133"/>
  <c r="AJ47" i="133"/>
  <c r="O47" i="133"/>
  <c r="CP47" i="133" s="1"/>
  <c r="N47" i="133"/>
  <c r="N61" i="133" s="1"/>
  <c r="M47" i="133"/>
  <c r="L47" i="133"/>
  <c r="K47" i="133"/>
  <c r="K61" i="133" s="1"/>
  <c r="CL61" i="133" s="1"/>
  <c r="J47" i="133"/>
  <c r="I47" i="133"/>
  <c r="I61" i="133" s="1"/>
  <c r="CJ61" i="133" s="1"/>
  <c r="FA46" i="133"/>
  <c r="EV46" i="133"/>
  <c r="EU46" i="133"/>
  <c r="ES46"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P46" i="133"/>
  <c r="CO46" i="133"/>
  <c r="CN46" i="133"/>
  <c r="CM46" i="133"/>
  <c r="CL46" i="133"/>
  <c r="CK46" i="133"/>
  <c r="CJ46" i="133"/>
  <c r="CI46" i="133"/>
  <c r="CH46" i="133"/>
  <c r="CG46" i="133"/>
  <c r="CF46" i="133"/>
  <c r="CE46" i="133"/>
  <c r="CD46" i="133"/>
  <c r="CC46" i="133"/>
  <c r="CA46" i="133"/>
  <c r="FB46" i="133" s="1"/>
  <c r="BZ46" i="133"/>
  <c r="BY46" i="133"/>
  <c r="EZ46" i="133" s="1"/>
  <c r="BX46" i="133"/>
  <c r="EY46" i="133" s="1"/>
  <c r="BW46" i="133"/>
  <c r="EX46" i="133" s="1"/>
  <c r="BV46" i="133"/>
  <c r="EW46" i="133" s="1"/>
  <c r="BU46" i="133"/>
  <c r="BT46" i="133"/>
  <c r="BS46" i="133"/>
  <c r="ET46" i="133" s="1"/>
  <c r="BR46" i="133"/>
  <c r="BQ46" i="133"/>
  <c r="ER46" i="133" s="1"/>
  <c r="P46" i="133"/>
  <c r="CQ46" i="133" s="1"/>
  <c r="O46" i="133"/>
  <c r="FB45" i="133"/>
  <c r="FA45" i="133"/>
  <c r="EW45" i="133"/>
  <c r="EV45" i="133"/>
  <c r="ET45" i="133"/>
  <c r="ES45" i="133"/>
  <c r="EO45" i="133"/>
  <c r="EN45" i="133"/>
  <c r="EL45" i="133"/>
  <c r="EK45" i="133"/>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Q45" i="133"/>
  <c r="CP45" i="133"/>
  <c r="CO45" i="133"/>
  <c r="CN45" i="133"/>
  <c r="CM45" i="133"/>
  <c r="CL45" i="133"/>
  <c r="CK45" i="133"/>
  <c r="CJ45" i="133"/>
  <c r="CI45" i="133"/>
  <c r="CH45" i="133"/>
  <c r="CG45" i="133"/>
  <c r="CF45" i="133"/>
  <c r="CE45" i="133"/>
  <c r="CD45" i="133"/>
  <c r="CA45" i="133"/>
  <c r="BZ45" i="133"/>
  <c r="BY45" i="133"/>
  <c r="EZ45" i="133" s="1"/>
  <c r="BX45" i="133"/>
  <c r="EY45" i="133" s="1"/>
  <c r="BW45" i="133"/>
  <c r="EX45" i="133" s="1"/>
  <c r="BV45" i="133"/>
  <c r="BU45" i="133"/>
  <c r="BT45" i="133"/>
  <c r="EU45" i="133" s="1"/>
  <c r="BS45" i="133"/>
  <c r="BR45" i="133"/>
  <c r="BQ45" i="133"/>
  <c r="ER45" i="133" s="1"/>
  <c r="BP45" i="133"/>
  <c r="EQ45" i="133" s="1"/>
  <c r="BO45" i="133"/>
  <c r="EP45" i="133" s="1"/>
  <c r="BN45" i="133"/>
  <c r="BM45" i="133"/>
  <c r="BL45" i="133"/>
  <c r="EM45" i="133" s="1"/>
  <c r="BK45" i="133"/>
  <c r="BJ45" i="133"/>
  <c r="BI45" i="133"/>
  <c r="EJ45" i="133" s="1"/>
  <c r="BH45" i="133"/>
  <c r="P45" i="133"/>
  <c r="O45" i="133"/>
  <c r="EY44" i="133"/>
  <c r="EX44" i="133"/>
  <c r="EV44" i="133"/>
  <c r="EU44" i="133"/>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P44" i="133"/>
  <c r="CO44" i="133"/>
  <c r="CN44" i="133"/>
  <c r="CM44" i="133"/>
  <c r="CL44" i="133"/>
  <c r="CK44" i="133"/>
  <c r="CJ44" i="133"/>
  <c r="CI44" i="133"/>
  <c r="CH44" i="133"/>
  <c r="CG44" i="133"/>
  <c r="CF44" i="133"/>
  <c r="CE44" i="133"/>
  <c r="CD44" i="133"/>
  <c r="CA44" i="133"/>
  <c r="FB44" i="133" s="1"/>
  <c r="BZ44" i="133"/>
  <c r="FA44" i="133" s="1"/>
  <c r="BY44" i="133"/>
  <c r="EZ44" i="133" s="1"/>
  <c r="BX44" i="133"/>
  <c r="BW44" i="133"/>
  <c r="BV44" i="133"/>
  <c r="EW44" i="133" s="1"/>
  <c r="BU44" i="133"/>
  <c r="BT44" i="133"/>
  <c r="BS44" i="133"/>
  <c r="ET44" i="133" s="1"/>
  <c r="BR44" i="133"/>
  <c r="ES44" i="133" s="1"/>
  <c r="BQ44" i="133"/>
  <c r="ER44" i="133" s="1"/>
  <c r="P44" i="133"/>
  <c r="CQ44" i="133" s="1"/>
  <c r="O44" i="133"/>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N38" i="133" s="1"/>
  <c r="BM42" i="133"/>
  <c r="BL42" i="133"/>
  <c r="BK42" i="133"/>
  <c r="BJ42" i="133"/>
  <c r="BI42" i="133"/>
  <c r="BH42" i="133"/>
  <c r="BG42" i="133"/>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P38" i="133" s="1"/>
  <c r="EQ38" i="133" s="1"/>
  <c r="BO39" i="133"/>
  <c r="BO38" i="133" s="1"/>
  <c r="BN39" i="133"/>
  <c r="BM39" i="133"/>
  <c r="BL39" i="133"/>
  <c r="BK39" i="133"/>
  <c r="BJ39" i="133"/>
  <c r="BI39" i="133"/>
  <c r="BH39" i="133"/>
  <c r="BH38" i="133" s="1"/>
  <c r="EI38" i="133" s="1"/>
  <c r="BG39" i="133"/>
  <c r="BG38" i="133" s="1"/>
  <c r="EH38" i="133" s="1"/>
  <c r="P39" i="133"/>
  <c r="O39" i="133"/>
  <c r="FB38" i="133"/>
  <c r="EX38" i="133"/>
  <c r="EW38" i="133"/>
  <c r="EU38" i="133"/>
  <c r="ET38" i="133"/>
  <c r="EP38" i="133"/>
  <c r="EO38"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Q38" i="133"/>
  <c r="CO38" i="133"/>
  <c r="CN38" i="133"/>
  <c r="CJ38" i="133"/>
  <c r="CI38" i="133"/>
  <c r="CH38" i="133"/>
  <c r="CG38" i="133"/>
  <c r="CF38" i="133"/>
  <c r="CE38" i="133"/>
  <c r="CD38" i="133"/>
  <c r="CA38" i="133"/>
  <c r="BZ38" i="133"/>
  <c r="FA38" i="133" s="1"/>
  <c r="BY38" i="133"/>
  <c r="EZ38" i="133" s="1"/>
  <c r="BX38" i="133"/>
  <c r="EY38" i="133" s="1"/>
  <c r="BW38" i="133"/>
  <c r="BV38" i="133"/>
  <c r="BU38" i="133"/>
  <c r="EV38" i="133" s="1"/>
  <c r="BT38" i="133"/>
  <c r="BS38" i="133"/>
  <c r="BR38" i="133"/>
  <c r="ES38" i="133" s="1"/>
  <c r="BQ38" i="133"/>
  <c r="ER38" i="133" s="1"/>
  <c r="BJ38" i="133"/>
  <c r="EK38" i="133" s="1"/>
  <c r="BI38" i="133"/>
  <c r="EJ38" i="133" s="1"/>
  <c r="P38" i="133"/>
  <c r="N38" i="133"/>
  <c r="M38" i="133"/>
  <c r="O38" i="133" s="1"/>
  <c r="CP38" i="133" s="1"/>
  <c r="L38" i="133"/>
  <c r="CM38" i="133" s="1"/>
  <c r="K38" i="133"/>
  <c r="CL38" i="133" s="1"/>
  <c r="J38" i="133"/>
  <c r="CK38" i="133" s="1"/>
  <c r="I38" i="133"/>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M32" i="133" s="1"/>
  <c r="BL36" i="133"/>
  <c r="BK36" i="133"/>
  <c r="BJ36" i="133"/>
  <c r="BJ32" i="133" s="1"/>
  <c r="EK32" i="133" s="1"/>
  <c r="BI36" i="133"/>
  <c r="BH36" i="133"/>
  <c r="BG36" i="133" s="1"/>
  <c r="P36" i="133"/>
  <c r="O36" i="133"/>
  <c r="CN35" i="133"/>
  <c r="CM35" i="133"/>
  <c r="CL35" i="133"/>
  <c r="CK35" i="133"/>
  <c r="CJ35" i="133"/>
  <c r="CI35" i="133"/>
  <c r="CH35" i="133"/>
  <c r="CG35" i="133"/>
  <c r="CF35" i="133"/>
  <c r="CE35" i="133"/>
  <c r="CD35" i="133"/>
  <c r="CA35" i="133"/>
  <c r="BZ35" i="133"/>
  <c r="BY35" i="133"/>
  <c r="BX35" i="133"/>
  <c r="BP35" i="133"/>
  <c r="BP32" i="133" s="1"/>
  <c r="EQ32" i="133" s="1"/>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O32" i="133" s="1"/>
  <c r="EP32" i="133" s="1"/>
  <c r="BN33" i="133"/>
  <c r="BM33" i="133"/>
  <c r="BL33" i="133"/>
  <c r="BK33" i="133"/>
  <c r="BJ33" i="133"/>
  <c r="BI33" i="133"/>
  <c r="BH33" i="133"/>
  <c r="BG33" i="133"/>
  <c r="P33" i="133"/>
  <c r="O33" i="133"/>
  <c r="FB32" i="133"/>
  <c r="FA32" i="133"/>
  <c r="EV32" i="133"/>
  <c r="ET32" i="133"/>
  <c r="ES32" i="133"/>
  <c r="EN32"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Q32" i="133"/>
  <c r="CP32" i="133"/>
  <c r="CN32" i="133"/>
  <c r="CM32" i="133"/>
  <c r="CI32" i="133"/>
  <c r="CH32" i="133"/>
  <c r="CG32" i="133"/>
  <c r="CF32" i="133"/>
  <c r="CE32" i="133"/>
  <c r="CD32" i="133"/>
  <c r="CA32" i="133"/>
  <c r="BZ32" i="133"/>
  <c r="BY32" i="133"/>
  <c r="EZ32" i="133" s="1"/>
  <c r="BX32" i="133"/>
  <c r="EY32" i="133" s="1"/>
  <c r="BW32" i="133"/>
  <c r="EX32" i="133" s="1"/>
  <c r="BV32" i="133"/>
  <c r="EW32" i="133" s="1"/>
  <c r="BU32" i="133"/>
  <c r="BT32" i="133"/>
  <c r="EU32" i="133" s="1"/>
  <c r="BS32" i="133"/>
  <c r="BR32" i="133"/>
  <c r="BQ32" i="133"/>
  <c r="ER32" i="133" s="1"/>
  <c r="BN32" i="133"/>
  <c r="EO32" i="133" s="1"/>
  <c r="BI32" i="133"/>
  <c r="EJ32" i="133" s="1"/>
  <c r="BH32" i="133"/>
  <c r="EI32" i="133" s="1"/>
  <c r="P32" i="133"/>
  <c r="O32" i="133"/>
  <c r="N32" i="133"/>
  <c r="CO32" i="133" s="1"/>
  <c r="M32" i="133"/>
  <c r="L32" i="133"/>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O26" i="133" s="1"/>
  <c r="BN28" i="133"/>
  <c r="BM28" i="133"/>
  <c r="BL28" i="133"/>
  <c r="BL26" i="133" s="1"/>
  <c r="EM26" i="133" s="1"/>
  <c r="BK28" i="133"/>
  <c r="BJ28" i="133"/>
  <c r="BI28" i="133"/>
  <c r="BH28" i="133"/>
  <c r="BG28" i="133"/>
  <c r="BG26" i="133" s="1"/>
  <c r="EH26"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N26" i="133" s="1"/>
  <c r="EO26" i="133" s="1"/>
  <c r="BM27" i="133"/>
  <c r="BL27" i="133"/>
  <c r="BK27" i="133"/>
  <c r="BJ27" i="133"/>
  <c r="BI27" i="133"/>
  <c r="BI26" i="133" s="1"/>
  <c r="EJ26" i="133" s="1"/>
  <c r="BH27" i="133"/>
  <c r="BG27" i="133" s="1"/>
  <c r="P27" i="133"/>
  <c r="O27" i="133"/>
  <c r="EX26" i="133"/>
  <c r="EP26" i="133"/>
  <c r="EE26" i="133"/>
  <c r="ED26" i="133"/>
  <c r="DW26" i="133"/>
  <c r="DV26" i="133"/>
  <c r="DR26" i="133"/>
  <c r="DO26" i="133"/>
  <c r="DN26" i="133"/>
  <c r="DJ26" i="133"/>
  <c r="DI26" i="133"/>
  <c r="DH26" i="133"/>
  <c r="DG26" i="133"/>
  <c r="DF26" i="133"/>
  <c r="DE26" i="133"/>
  <c r="DD26" i="133"/>
  <c r="DC26" i="133"/>
  <c r="DB26" i="133"/>
  <c r="DA26" i="133"/>
  <c r="CZ26" i="133"/>
  <c r="CY26" i="133"/>
  <c r="CX26" i="133"/>
  <c r="CW26" i="133"/>
  <c r="CV26" i="133"/>
  <c r="CU26" i="133"/>
  <c r="CT26" i="133"/>
  <c r="CS26" i="133"/>
  <c r="CP26" i="133"/>
  <c r="CO26" i="133"/>
  <c r="CK26" i="133"/>
  <c r="CJ26" i="133"/>
  <c r="CI26" i="133"/>
  <c r="CH26" i="133"/>
  <c r="CG26" i="133"/>
  <c r="CF26" i="133"/>
  <c r="CE26" i="133"/>
  <c r="CD26" i="133"/>
  <c r="CA26" i="133"/>
  <c r="FB26" i="133" s="1"/>
  <c r="BW26" i="133"/>
  <c r="BS26" i="133"/>
  <c r="ET26" i="133" s="1"/>
  <c r="BP26" i="133"/>
  <c r="EQ26" i="133" s="1"/>
  <c r="BK26" i="133"/>
  <c r="EL26" i="133" s="1"/>
  <c r="BJ26" i="133"/>
  <c r="EK26" i="133" s="1"/>
  <c r="BE26" i="133"/>
  <c r="EF26" i="133" s="1"/>
  <c r="BD26" i="133"/>
  <c r="BC26" i="133"/>
  <c r="BB26" i="133"/>
  <c r="EC26" i="133" s="1"/>
  <c r="BA26" i="133"/>
  <c r="EB26" i="133" s="1"/>
  <c r="AZ26" i="133"/>
  <c r="EA26" i="133" s="1"/>
  <c r="AY26" i="133"/>
  <c r="DZ26" i="133" s="1"/>
  <c r="AX26" i="133"/>
  <c r="BX26" i="133" s="1"/>
  <c r="EY26" i="133" s="1"/>
  <c r="AW26" i="133"/>
  <c r="DX26" i="133" s="1"/>
  <c r="AV26" i="133"/>
  <c r="AU26" i="133"/>
  <c r="AT26" i="133"/>
  <c r="AS26" i="133"/>
  <c r="DT26" i="133" s="1"/>
  <c r="AR26" i="133"/>
  <c r="BU26" i="133" s="1"/>
  <c r="EV26" i="133" s="1"/>
  <c r="AQ26" i="133"/>
  <c r="AP26" i="133"/>
  <c r="BT26" i="133" s="1"/>
  <c r="EU26" i="133" s="1"/>
  <c r="AO26" i="133"/>
  <c r="DP26" i="133" s="1"/>
  <c r="AN26" i="133"/>
  <c r="AM26" i="133"/>
  <c r="AL26" i="133"/>
  <c r="DM26" i="133" s="1"/>
  <c r="AK26" i="133"/>
  <c r="DL26" i="133" s="1"/>
  <c r="AJ26" i="133"/>
  <c r="DK26" i="133" s="1"/>
  <c r="P26" i="133"/>
  <c r="CQ26" i="133" s="1"/>
  <c r="O26" i="133"/>
  <c r="N26" i="133"/>
  <c r="M26" i="133"/>
  <c r="CN26" i="133" s="1"/>
  <c r="L26" i="133"/>
  <c r="CM26" i="133" s="1"/>
  <c r="K26" i="133"/>
  <c r="CL26" i="133" s="1"/>
  <c r="J26" i="133"/>
  <c r="I26" i="133"/>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I20" i="133" s="1"/>
  <c r="EJ20" i="133" s="1"/>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BG20" i="133" s="1"/>
  <c r="EH20"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L20" i="133" s="1"/>
  <c r="EM20" i="133" s="1"/>
  <c r="BK22" i="133"/>
  <c r="BK20" i="133" s="1"/>
  <c r="EL20" i="133" s="1"/>
  <c r="BJ22" i="133"/>
  <c r="BI22" i="133"/>
  <c r="BH22" i="133"/>
  <c r="BG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M20" i="133" s="1"/>
  <c r="EN20" i="133" s="1"/>
  <c r="BL21" i="133"/>
  <c r="BK21" i="133"/>
  <c r="BJ21" i="133"/>
  <c r="BI21" i="133"/>
  <c r="BH21" i="133"/>
  <c r="BG21" i="133" s="1"/>
  <c r="P21" i="133"/>
  <c r="O21" i="133"/>
  <c r="EE20" i="133"/>
  <c r="DW20" i="133"/>
  <c r="DV20" i="133"/>
  <c r="DJ20" i="133"/>
  <c r="DI20" i="133"/>
  <c r="DH20" i="133"/>
  <c r="DG20" i="133"/>
  <c r="DF20" i="133"/>
  <c r="DE20" i="133"/>
  <c r="DD20" i="133"/>
  <c r="DC20" i="133"/>
  <c r="DB20" i="133"/>
  <c r="DA20" i="133"/>
  <c r="CZ20" i="133"/>
  <c r="CY20" i="133"/>
  <c r="CX20" i="133"/>
  <c r="CW20" i="133"/>
  <c r="CV20" i="133"/>
  <c r="CU20" i="133"/>
  <c r="CT20" i="133"/>
  <c r="CS20" i="133"/>
  <c r="CP20" i="133"/>
  <c r="CN20" i="133"/>
  <c r="CL20" i="133"/>
  <c r="CJ20" i="133"/>
  <c r="CI20" i="133"/>
  <c r="CH20" i="133"/>
  <c r="CG20" i="133"/>
  <c r="CF20" i="133"/>
  <c r="CE20" i="133"/>
  <c r="CD20" i="133"/>
  <c r="BZ20" i="133"/>
  <c r="FA20" i="133" s="1"/>
  <c r="BV20" i="133"/>
  <c r="EW20" i="133" s="1"/>
  <c r="BR20" i="133"/>
  <c r="ES20" i="133" s="1"/>
  <c r="BP20" i="133"/>
  <c r="EQ20" i="133" s="1"/>
  <c r="BO20" i="133"/>
  <c r="EP20" i="133" s="1"/>
  <c r="BN20" i="133"/>
  <c r="EO20" i="133" s="1"/>
  <c r="BJ20" i="133"/>
  <c r="EK20" i="133" s="1"/>
  <c r="BH20" i="133"/>
  <c r="EI20" i="133" s="1"/>
  <c r="BE20" i="133"/>
  <c r="EF20" i="133" s="1"/>
  <c r="BD20" i="133"/>
  <c r="BC20" i="133"/>
  <c r="ED20" i="133" s="1"/>
  <c r="BB20" i="133"/>
  <c r="EC20" i="133" s="1"/>
  <c r="BA20" i="133"/>
  <c r="EB20" i="133" s="1"/>
  <c r="AZ20" i="133"/>
  <c r="EA20" i="133" s="1"/>
  <c r="AY20" i="133"/>
  <c r="BX20" i="133" s="1"/>
  <c r="EY20" i="133" s="1"/>
  <c r="AX20" i="133"/>
  <c r="DY20" i="133" s="1"/>
  <c r="AW20" i="133"/>
  <c r="DX20" i="133" s="1"/>
  <c r="AV20" i="133"/>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P20" i="133"/>
  <c r="CQ20" i="133" s="1"/>
  <c r="O20" i="133"/>
  <c r="N20" i="133"/>
  <c r="CO20" i="133" s="1"/>
  <c r="M20" i="133"/>
  <c r="L20" i="133"/>
  <c r="CM20" i="133" s="1"/>
  <c r="K20" i="133"/>
  <c r="J20" i="133"/>
  <c r="CK20" i="133" s="1"/>
  <c r="I20" i="133"/>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M13" i="133" s="1"/>
  <c r="EN13" i="133" s="1"/>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P13" i="133" s="1"/>
  <c r="EQ13" i="133" s="1"/>
  <c r="BO14" i="133"/>
  <c r="BO13" i="133" s="1"/>
  <c r="EP13" i="133" s="1"/>
  <c r="BN14" i="133"/>
  <c r="BN13" i="133" s="1"/>
  <c r="EO13" i="133" s="1"/>
  <c r="BM14" i="133"/>
  <c r="BL14" i="133"/>
  <c r="BK14" i="133"/>
  <c r="BJ14" i="133"/>
  <c r="BJ13" i="133" s="1"/>
  <c r="EK13" i="133" s="1"/>
  <c r="BI14" i="133"/>
  <c r="BH14" i="133"/>
  <c r="BG14" i="133" s="1"/>
  <c r="P14" i="133"/>
  <c r="O14" i="133"/>
  <c r="EJ13" i="133"/>
  <c r="EF13" i="133"/>
  <c r="EE13" i="133"/>
  <c r="EA13" i="133"/>
  <c r="DY13" i="133"/>
  <c r="DX13" i="133"/>
  <c r="DW13" i="133"/>
  <c r="DS13" i="133"/>
  <c r="DQ13" i="133"/>
  <c r="DP13" i="133"/>
  <c r="DO13" i="133"/>
  <c r="DK13" i="133"/>
  <c r="DJ13" i="133"/>
  <c r="DI13" i="133"/>
  <c r="DH13" i="133"/>
  <c r="DG13" i="133"/>
  <c r="DF13" i="133"/>
  <c r="DE13" i="133"/>
  <c r="DD13" i="133"/>
  <c r="DC13" i="133"/>
  <c r="DB13" i="133"/>
  <c r="DA13" i="133"/>
  <c r="CZ13" i="133"/>
  <c r="CY13" i="133"/>
  <c r="CX13" i="133"/>
  <c r="CW13" i="133"/>
  <c r="CV13" i="133"/>
  <c r="CU13" i="133"/>
  <c r="CT13" i="133"/>
  <c r="CS13" i="133"/>
  <c r="CN13" i="133"/>
  <c r="CL13" i="133"/>
  <c r="CJ13" i="133"/>
  <c r="CI13" i="133"/>
  <c r="CH13" i="133"/>
  <c r="CG13" i="133"/>
  <c r="CF13" i="133"/>
  <c r="CE13" i="133"/>
  <c r="CD13" i="133"/>
  <c r="CA13" i="133"/>
  <c r="FB13" i="133" s="1"/>
  <c r="BZ13" i="133"/>
  <c r="FA13" i="133" s="1"/>
  <c r="BT13" i="133"/>
  <c r="EU13" i="133" s="1"/>
  <c r="BS13" i="133"/>
  <c r="ET13" i="133" s="1"/>
  <c r="BL13" i="133"/>
  <c r="EM13" i="133" s="1"/>
  <c r="BK13" i="133"/>
  <c r="EL13" i="133" s="1"/>
  <c r="BI13" i="133"/>
  <c r="BE13" i="133"/>
  <c r="BD13" i="133"/>
  <c r="BC13" i="133"/>
  <c r="ED13" i="133" s="1"/>
  <c r="BB13" i="133"/>
  <c r="EC13" i="133" s="1"/>
  <c r="BA13" i="133"/>
  <c r="EB13" i="133" s="1"/>
  <c r="AZ13" i="133"/>
  <c r="BY13" i="133" s="1"/>
  <c r="EZ13" i="133" s="1"/>
  <c r="AY13" i="133"/>
  <c r="DZ13" i="133" s="1"/>
  <c r="AX13" i="133"/>
  <c r="AW13" i="133"/>
  <c r="AV13" i="133"/>
  <c r="BW13" i="133" s="1"/>
  <c r="EX13" i="133" s="1"/>
  <c r="AU13" i="133"/>
  <c r="DV13" i="133" s="1"/>
  <c r="AT13" i="133"/>
  <c r="DU13" i="133" s="1"/>
  <c r="AS13" i="133"/>
  <c r="DT13" i="133" s="1"/>
  <c r="AR13" i="133"/>
  <c r="BU13" i="133" s="1"/>
  <c r="EV13" i="133" s="1"/>
  <c r="AQ13" i="133"/>
  <c r="DR13" i="133" s="1"/>
  <c r="AP13" i="133"/>
  <c r="AO13" i="133"/>
  <c r="AN13" i="133"/>
  <c r="AM13" i="133"/>
  <c r="BR13" i="133" s="1"/>
  <c r="ES13" i="133" s="1"/>
  <c r="AL13" i="133"/>
  <c r="DM13" i="133" s="1"/>
  <c r="AK13" i="133"/>
  <c r="DL13" i="133" s="1"/>
  <c r="AJ13" i="133"/>
  <c r="BQ13" i="133" s="1"/>
  <c r="ER13" i="133" s="1"/>
  <c r="P13" i="133"/>
  <c r="CQ13" i="133" s="1"/>
  <c r="N13" i="133"/>
  <c r="CO13" i="133" s="1"/>
  <c r="M13" i="133"/>
  <c r="O13" i="133" s="1"/>
  <c r="CP13" i="133" s="1"/>
  <c r="L13" i="133"/>
  <c r="CM13" i="133" s="1"/>
  <c r="K13" i="133"/>
  <c r="J13" i="133"/>
  <c r="CK13" i="133" s="1"/>
  <c r="I13" i="133"/>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J6" i="133" s="1"/>
  <c r="BI9" i="133"/>
  <c r="BH9" i="133"/>
  <c r="BG9" i="133"/>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O6" i="133" s="1"/>
  <c r="BN8" i="133"/>
  <c r="BM8" i="133"/>
  <c r="BL8" i="133"/>
  <c r="BL6" i="133" s="1"/>
  <c r="BK8" i="133"/>
  <c r="BJ8" i="133"/>
  <c r="BI8" i="133"/>
  <c r="BH8" i="133"/>
  <c r="BG8" i="133"/>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N6" i="133" s="1"/>
  <c r="BM7" i="133"/>
  <c r="BM6" i="133" s="1"/>
  <c r="BL7" i="133"/>
  <c r="BK7" i="133"/>
  <c r="BJ7" i="133"/>
  <c r="BI7" i="133"/>
  <c r="BI6" i="133" s="1"/>
  <c r="BH7" i="133"/>
  <c r="BG7" i="133"/>
  <c r="P7" i="133"/>
  <c r="O7" i="133"/>
  <c r="EQ6" i="133"/>
  <c r="EI6" i="133"/>
  <c r="EF6" i="133"/>
  <c r="EE6" i="133"/>
  <c r="ED6" i="133"/>
  <c r="DZ6" i="133"/>
  <c r="DX6" i="133"/>
  <c r="DW6" i="133"/>
  <c r="DV6" i="133"/>
  <c r="DR6" i="133"/>
  <c r="DP6" i="133"/>
  <c r="DO6" i="133"/>
  <c r="DN6" i="133"/>
  <c r="DJ6" i="133"/>
  <c r="DI6" i="133"/>
  <c r="DH6" i="133"/>
  <c r="DG6" i="133"/>
  <c r="DF6" i="133"/>
  <c r="DE6" i="133"/>
  <c r="DD6" i="133"/>
  <c r="DC6" i="133"/>
  <c r="DB6" i="133"/>
  <c r="DA6" i="133"/>
  <c r="CZ6" i="133"/>
  <c r="CY6" i="133"/>
  <c r="CX6" i="133"/>
  <c r="CW6" i="133"/>
  <c r="CV6" i="133"/>
  <c r="CU6" i="133"/>
  <c r="CT6" i="133"/>
  <c r="CS6" i="133"/>
  <c r="CO6" i="133"/>
  <c r="CM6" i="133"/>
  <c r="CK6" i="133"/>
  <c r="CI6" i="133"/>
  <c r="CH6" i="133"/>
  <c r="CG6" i="133"/>
  <c r="CF6" i="133"/>
  <c r="CE6" i="133"/>
  <c r="CD6" i="133"/>
  <c r="CA6" i="133"/>
  <c r="FB6" i="133" s="1"/>
  <c r="BW6" i="133"/>
  <c r="EX6" i="133" s="1"/>
  <c r="BS6" i="133"/>
  <c r="ET6" i="133" s="1"/>
  <c r="BP6" i="133"/>
  <c r="BK6" i="133"/>
  <c r="EL6" i="133" s="1"/>
  <c r="BH6" i="133"/>
  <c r="BE6" i="133"/>
  <c r="BD6" i="133"/>
  <c r="BC6" i="133"/>
  <c r="BB6" i="133"/>
  <c r="BB62" i="133" s="1"/>
  <c r="BA6" i="133"/>
  <c r="EB6" i="133" s="1"/>
  <c r="AZ6" i="133"/>
  <c r="AY6" i="133"/>
  <c r="AY62" i="133" s="1"/>
  <c r="AX6" i="133"/>
  <c r="AX62" i="133" s="1"/>
  <c r="AW6" i="133"/>
  <c r="AV6" i="133"/>
  <c r="AU6" i="133"/>
  <c r="AT6" i="133"/>
  <c r="AT62" i="133" s="1"/>
  <c r="AS6" i="133"/>
  <c r="AR6" i="133"/>
  <c r="AQ6" i="133"/>
  <c r="AQ62" i="133" s="1"/>
  <c r="AP6" i="133"/>
  <c r="AP62" i="133" s="1"/>
  <c r="AO6" i="133"/>
  <c r="AN6" i="133"/>
  <c r="AM6" i="133"/>
  <c r="AL6" i="133"/>
  <c r="AL62" i="133" s="1"/>
  <c r="AK6" i="133"/>
  <c r="AJ6" i="133"/>
  <c r="BQ6" i="133" s="1"/>
  <c r="ER6" i="133" s="1"/>
  <c r="P6" i="133"/>
  <c r="CQ6" i="133" s="1"/>
  <c r="O6" i="133"/>
  <c r="CP6" i="133" s="1"/>
  <c r="N6" i="133"/>
  <c r="M6" i="133"/>
  <c r="L6" i="133"/>
  <c r="K6" i="133"/>
  <c r="K62" i="133" s="1"/>
  <c r="J6" i="133"/>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O36" i="134" s="1"/>
  <c r="BW37" i="134"/>
  <c r="BO37" i="134"/>
  <c r="BF37" i="134"/>
  <c r="CC37" i="134"/>
  <c r="CE37" i="134" s="1"/>
  <c r="CB37" i="134"/>
  <c r="CA37" i="134"/>
  <c r="BZ37" i="134"/>
  <c r="BY37" i="134"/>
  <c r="BX37" i="134"/>
  <c r="BV37" i="134"/>
  <c r="BU37" i="134"/>
  <c r="BT37" i="134"/>
  <c r="BS37" i="134"/>
  <c r="BR37" i="134"/>
  <c r="BQ37" i="134"/>
  <c r="BP37" i="134"/>
  <c r="BN37" i="134"/>
  <c r="BM37" i="134"/>
  <c r="BL37" i="134"/>
  <c r="BK37" i="134"/>
  <c r="BJ37" i="134"/>
  <c r="O37" i="134"/>
  <c r="P37" i="134"/>
  <c r="BW36" i="134"/>
  <c r="BO36" i="134"/>
  <c r="BD36" i="134"/>
  <c r="BB36" i="134"/>
  <c r="CB36" i="134" s="1"/>
  <c r="AZ36" i="134"/>
  <c r="CA36" i="134" s="1"/>
  <c r="AV36" i="134"/>
  <c r="BY36" i="134" s="1"/>
  <c r="AT36" i="134"/>
  <c r="BX36" i="134" s="1"/>
  <c r="AR36" i="134"/>
  <c r="AN36" i="134"/>
  <c r="AL36" i="134"/>
  <c r="BT36" i="134" s="1"/>
  <c r="AJ36" i="134"/>
  <c r="BS36" i="134" s="1"/>
  <c r="BR36" i="134"/>
  <c r="BQ36" i="134"/>
  <c r="BP36" i="134"/>
  <c r="BN36" i="134"/>
  <c r="BM36" i="134"/>
  <c r="BL36" i="134"/>
  <c r="BK36" i="134"/>
  <c r="M36" i="134"/>
  <c r="K36" i="134"/>
  <c r="BW34" i="134"/>
  <c r="BO34" i="134"/>
  <c r="BF34" i="134"/>
  <c r="CC34" i="134"/>
  <c r="CD34" i="134" s="1"/>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O31" i="134"/>
  <c r="P31" i="134"/>
  <c r="BI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O30" i="134"/>
  <c r="P30" i="134"/>
  <c r="BI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U27" i="134" s="1"/>
  <c r="BT28" i="134"/>
  <c r="BR28" i="134"/>
  <c r="BQ28" i="134"/>
  <c r="BP28" i="134"/>
  <c r="BN28" i="134"/>
  <c r="BM28" i="134"/>
  <c r="BL28" i="134"/>
  <c r="BJ28" i="134"/>
  <c r="O28" i="134"/>
  <c r="P28" i="134"/>
  <c r="CA27" i="134"/>
  <c r="BW27" i="134"/>
  <c r="BS27" i="134"/>
  <c r="BO27" i="134"/>
  <c r="BK27" i="134"/>
  <c r="BF27" i="134"/>
  <c r="BE27" i="134"/>
  <c r="BC27" i="134"/>
  <c r="BB27" i="134"/>
  <c r="CB27" i="134" s="1"/>
  <c r="BA27" i="134"/>
  <c r="AZ27" i="134"/>
  <c r="AY27" i="134"/>
  <c r="AW27" i="134"/>
  <c r="AU27" i="134"/>
  <c r="AT27" i="134"/>
  <c r="BX27" i="134" s="1"/>
  <c r="AS27" i="134"/>
  <c r="AR27" i="134"/>
  <c r="AQ27" i="134"/>
  <c r="AO27" i="134"/>
  <c r="AM27" i="134"/>
  <c r="AL27" i="134"/>
  <c r="BT27" i="134" s="1"/>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P23" i="134"/>
  <c r="O23" i="134"/>
  <c r="BI23" i="134"/>
  <c r="BX22" i="134"/>
  <c r="BP22" i="134"/>
  <c r="BG22" i="134"/>
  <c r="CB22" i="134"/>
  <c r="CA22" i="134"/>
  <c r="AY21" i="134"/>
  <c r="BY22" i="134"/>
  <c r="BW22" i="134"/>
  <c r="BV22" i="134"/>
  <c r="BT22" i="134"/>
  <c r="BS22" i="134"/>
  <c r="BR22" i="134"/>
  <c r="BQ22" i="134"/>
  <c r="BO22" i="134"/>
  <c r="BN22" i="134"/>
  <c r="BL22" i="134"/>
  <c r="BK22" i="134"/>
  <c r="BJ22" i="134"/>
  <c r="BJ21" i="134" s="1"/>
  <c r="P22" i="134"/>
  <c r="BX21" i="134"/>
  <c r="BP21" i="134"/>
  <c r="BN21" i="134"/>
  <c r="BG21" i="134"/>
  <c r="BE21" i="134"/>
  <c r="BD21" i="134"/>
  <c r="BC21" i="134"/>
  <c r="BC42" i="134" s="1"/>
  <c r="BB21" i="134"/>
  <c r="BB42" i="134" s="1"/>
  <c r="AZ21" i="134"/>
  <c r="AZ42" i="134" s="1"/>
  <c r="AX21" i="134"/>
  <c r="AW21" i="134"/>
  <c r="AV21" i="134"/>
  <c r="AU21" i="134"/>
  <c r="AU42" i="134" s="1"/>
  <c r="AT21" i="134"/>
  <c r="AT42" i="134" s="1"/>
  <c r="AR21" i="134"/>
  <c r="AR42" i="134" s="1"/>
  <c r="AP21" i="134"/>
  <c r="AO21" i="134"/>
  <c r="AO42" i="134" s="1"/>
  <c r="AN21" i="134"/>
  <c r="AM21" i="134"/>
  <c r="AM42" i="134" s="1"/>
  <c r="AL21" i="134"/>
  <c r="AL42" i="134" s="1"/>
  <c r="AJ21" i="134"/>
  <c r="AJ42" i="134" s="1"/>
  <c r="BR21" i="134"/>
  <c r="BO21" i="134"/>
  <c r="BL21" i="134"/>
  <c r="BK21" i="134"/>
  <c r="P21" i="134"/>
  <c r="N21" i="134"/>
  <c r="M21" i="134"/>
  <c r="O21" i="134" s="1"/>
  <c r="L21" i="134"/>
  <c r="K21" i="134"/>
  <c r="K42" i="134" s="1"/>
  <c r="J21" i="134"/>
  <c r="J42" i="134" s="1"/>
  <c r="I21" i="134"/>
  <c r="BP18" i="134"/>
  <c r="BP44" i="134" s="1"/>
  <c r="BR18" i="134"/>
  <c r="BR44" i="134" s="1"/>
  <c r="BQ18" i="134"/>
  <c r="BQ44" i="134" s="1"/>
  <c r="CB16" i="134"/>
  <c r="BW16" i="134"/>
  <c r="BO16" i="134"/>
  <c r="BG16" i="134"/>
  <c r="BF16" i="134"/>
  <c r="CC16" i="134"/>
  <c r="CE16" i="134" s="1"/>
  <c r="BC13" i="134"/>
  <c r="CG16" i="134"/>
  <c r="CA16" i="134"/>
  <c r="BZ16" i="134"/>
  <c r="BY16" i="134"/>
  <c r="BX16" i="134"/>
  <c r="AP13" i="134"/>
  <c r="BV13" i="134" s="1"/>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CA13" i="134"/>
  <c r="BY13" i="134"/>
  <c r="BS13" i="134"/>
  <c r="BQ13" i="134"/>
  <c r="BK13" i="134"/>
  <c r="BG13" i="134"/>
  <c r="BF13" i="134"/>
  <c r="BE13" i="134"/>
  <c r="BD13" i="134"/>
  <c r="CC13" i="134" s="1"/>
  <c r="BB13" i="134"/>
  <c r="CG13" i="134" s="1"/>
  <c r="BA13" i="134"/>
  <c r="AZ13" i="134"/>
  <c r="AY13" i="134"/>
  <c r="AW13" i="134"/>
  <c r="AV13" i="134"/>
  <c r="AT13" i="134"/>
  <c r="AS13" i="134"/>
  <c r="AR13" i="134"/>
  <c r="BW13" i="134" s="1"/>
  <c r="AQ13" i="134"/>
  <c r="AO13" i="134"/>
  <c r="AN13" i="134"/>
  <c r="BU13" i="134" s="1"/>
  <c r="AL13" i="134"/>
  <c r="BT13" i="134" s="1"/>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CA4" i="134"/>
  <c r="BY4" i="134"/>
  <c r="BS4" i="134"/>
  <c r="BQ4" i="134"/>
  <c r="BK4" i="134"/>
  <c r="BK11" i="134" s="1"/>
  <c r="BK18" i="134" s="1"/>
  <c r="BK44" i="134" s="1"/>
  <c r="BG4" i="134"/>
  <c r="BF4" i="134"/>
  <c r="BE4" i="134"/>
  <c r="BE11" i="134" s="1"/>
  <c r="BD4" i="134"/>
  <c r="BD11" i="134" s="1"/>
  <c r="BC4" i="134"/>
  <c r="BC11" i="134" s="1"/>
  <c r="BC18" i="134" s="1"/>
  <c r="BC44" i="134" s="1"/>
  <c r="BB4" i="134"/>
  <c r="BB11" i="134" s="1"/>
  <c r="BA4" i="134"/>
  <c r="BA11" i="134" s="1"/>
  <c r="BA18" i="134" s="1"/>
  <c r="AZ4" i="134"/>
  <c r="AZ11" i="134" s="1"/>
  <c r="AY4" i="134"/>
  <c r="AY11" i="134" s="1"/>
  <c r="AY18" i="134" s="1"/>
  <c r="AX4" i="134"/>
  <c r="BZ4" i="134" s="1"/>
  <c r="AW4" i="134"/>
  <c r="AW11" i="134" s="1"/>
  <c r="AW18" i="134" s="1"/>
  <c r="AV4" i="134"/>
  <c r="AV11" i="134" s="1"/>
  <c r="AU4" i="134"/>
  <c r="AU11" i="134" s="1"/>
  <c r="AT4" i="134"/>
  <c r="AT11" i="134" s="1"/>
  <c r="AS4" i="134"/>
  <c r="AS11" i="134" s="1"/>
  <c r="AS18" i="134" s="1"/>
  <c r="AR4" i="134"/>
  <c r="AR11" i="134" s="1"/>
  <c r="AQ4" i="134"/>
  <c r="AQ11" i="134" s="1"/>
  <c r="AQ18" i="134" s="1"/>
  <c r="AP4" i="134"/>
  <c r="AP11" i="134" s="1"/>
  <c r="AO4" i="134"/>
  <c r="AO11" i="134" s="1"/>
  <c r="AO18" i="134" s="1"/>
  <c r="AO44" i="134" s="1"/>
  <c r="AN4" i="134"/>
  <c r="AN11" i="134" s="1"/>
  <c r="AM4" i="134"/>
  <c r="AM11" i="134" s="1"/>
  <c r="AM18" i="134" s="1"/>
  <c r="AM44" i="134" s="1"/>
  <c r="AL4" i="134"/>
  <c r="AL11" i="134" s="1"/>
  <c r="AK4" i="134"/>
  <c r="AK11" i="134" s="1"/>
  <c r="AK18" i="134" s="1"/>
  <c r="AJ4" i="134"/>
  <c r="AJ11" i="134" s="1"/>
  <c r="BR4" i="134"/>
  <c r="BP4" i="134"/>
  <c r="BO4" i="134"/>
  <c r="BN4" i="134"/>
  <c r="BN11" i="134" s="1"/>
  <c r="BM4" i="134"/>
  <c r="BM11" i="134" s="1"/>
  <c r="BL4" i="134"/>
  <c r="BL11" i="134" s="1"/>
  <c r="BL18" i="134" s="1"/>
  <c r="BL44" i="134" s="1"/>
  <c r="N4" i="134"/>
  <c r="N11" i="134" s="1"/>
  <c r="M4" i="134"/>
  <c r="P4" i="134" s="1"/>
  <c r="L4" i="134"/>
  <c r="L11" i="134" s="1"/>
  <c r="L18" i="134" s="1"/>
  <c r="K4" i="134"/>
  <c r="K11" i="134" s="1"/>
  <c r="K18" i="134" s="1"/>
  <c r="K44" i="134" s="1"/>
  <c r="J4" i="134"/>
  <c r="J11" i="134" s="1"/>
  <c r="J18" i="134" s="1"/>
  <c r="J44" i="134" s="1"/>
  <c r="I4" i="134"/>
  <c r="I11" i="134" s="1"/>
  <c r="I18" i="134" s="1"/>
  <c r="I44" i="134" s="1"/>
  <c r="H4" i="134"/>
  <c r="G4" i="134"/>
  <c r="F4" i="134"/>
  <c r="E4" i="134"/>
  <c r="D4" i="134"/>
  <c r="C4" i="134"/>
  <c r="BR42" i="135"/>
  <c r="BQ42" i="135"/>
  <c r="BP42" i="135"/>
  <c r="BO42" i="135"/>
  <c r="BN42" i="135"/>
  <c r="BM42" i="135"/>
  <c r="BL42" i="135"/>
  <c r="BK42" i="135"/>
  <c r="CG40" i="135"/>
  <c r="CC40" i="135"/>
  <c r="CE40" i="135" s="1"/>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E39" i="135"/>
  <c r="CC39" i="135"/>
  <c r="CB39" i="135"/>
  <c r="CA39" i="135"/>
  <c r="CD39" i="135" s="1"/>
  <c r="BZ39" i="135"/>
  <c r="BY39" i="135"/>
  <c r="BX39" i="135"/>
  <c r="BW39" i="135"/>
  <c r="BV39" i="135"/>
  <c r="BU39" i="135"/>
  <c r="BT39" i="135"/>
  <c r="BS39" i="135"/>
  <c r="BR39" i="135"/>
  <c r="BQ39" i="135"/>
  <c r="BP39" i="135"/>
  <c r="BO39" i="135"/>
  <c r="BN39" i="135"/>
  <c r="BM39" i="135"/>
  <c r="BL39" i="135"/>
  <c r="BK39" i="135"/>
  <c r="BJ39" i="135"/>
  <c r="BI39" i="135"/>
  <c r="BG39" i="135"/>
  <c r="BF39" i="135"/>
  <c r="P39" i="135"/>
  <c r="O39" i="135"/>
  <c r="CG38" i="135"/>
  <c r="CC38" i="135"/>
  <c r="CD38" i="135" s="1"/>
  <c r="CB38" i="135"/>
  <c r="CE38" i="135" s="1"/>
  <c r="CA38" i="135"/>
  <c r="BZ38" i="135"/>
  <c r="BY38" i="135"/>
  <c r="BX38" i="135"/>
  <c r="BW38" i="135"/>
  <c r="BV38" i="135"/>
  <c r="BU38" i="135"/>
  <c r="BT38" i="135"/>
  <c r="BS38" i="135"/>
  <c r="BG38" i="135"/>
  <c r="BF38" i="135"/>
  <c r="P38" i="135"/>
  <c r="O38" i="135"/>
  <c r="CG37" i="135"/>
  <c r="CC37" i="135"/>
  <c r="CD37" i="135" s="1"/>
  <c r="CB37" i="135"/>
  <c r="CA37" i="135"/>
  <c r="BZ37" i="135"/>
  <c r="BY37" i="135"/>
  <c r="BX37" i="135"/>
  <c r="BW37" i="135"/>
  <c r="BV37" i="135"/>
  <c r="BU37" i="135"/>
  <c r="BT37" i="135"/>
  <c r="BS37" i="135"/>
  <c r="BR37" i="135"/>
  <c r="BQ37" i="135"/>
  <c r="BP37" i="135"/>
  <c r="BO37" i="135"/>
  <c r="BN37" i="135"/>
  <c r="BM37" i="135"/>
  <c r="BL37" i="135"/>
  <c r="BK37" i="135"/>
  <c r="BJ37" i="135"/>
  <c r="BI37" i="135" s="1"/>
  <c r="BI36" i="135" s="1"/>
  <c r="BG37" i="135"/>
  <c r="BF37" i="135"/>
  <c r="P37" i="135"/>
  <c r="O37" i="135"/>
  <c r="BZ36" i="135"/>
  <c r="BY36" i="135"/>
  <c r="BR36" i="135"/>
  <c r="BQ36" i="135"/>
  <c r="BP36" i="135"/>
  <c r="BO36" i="135"/>
  <c r="BN36" i="135"/>
  <c r="BM36" i="135"/>
  <c r="BL36" i="135"/>
  <c r="BK36" i="135"/>
  <c r="BJ36" i="135"/>
  <c r="BE36" i="135"/>
  <c r="BG36" i="135" s="1"/>
  <c r="BD36" i="135"/>
  <c r="CC36" i="135" s="1"/>
  <c r="BC36" i="135"/>
  <c r="BB36" i="135"/>
  <c r="CG36" i="135" s="1"/>
  <c r="BA36" i="135"/>
  <c r="AZ36" i="135"/>
  <c r="CA36" i="135" s="1"/>
  <c r="AY36" i="135"/>
  <c r="AX36" i="135"/>
  <c r="AW36" i="135"/>
  <c r="AV36" i="135"/>
  <c r="AU36" i="135"/>
  <c r="AT36" i="135"/>
  <c r="BX36" i="135" s="1"/>
  <c r="AS36" i="135"/>
  <c r="AR36" i="135"/>
  <c r="BW36" i="135" s="1"/>
  <c r="AQ36" i="135"/>
  <c r="AP36" i="135"/>
  <c r="BV36" i="135" s="1"/>
  <c r="AO36" i="135"/>
  <c r="AN36" i="135"/>
  <c r="BU36" i="135" s="1"/>
  <c r="AM36" i="135"/>
  <c r="AL36" i="135"/>
  <c r="BT36" i="135" s="1"/>
  <c r="AK36" i="135"/>
  <c r="AJ36" i="135"/>
  <c r="BS36" i="135" s="1"/>
  <c r="N36" i="135"/>
  <c r="P36" i="135" s="1"/>
  <c r="M36" i="135"/>
  <c r="O36" i="135" s="1"/>
  <c r="L36" i="135"/>
  <c r="K36" i="135"/>
  <c r="J36" i="135"/>
  <c r="I36" i="135"/>
  <c r="CG34" i="135"/>
  <c r="CC34" i="135"/>
  <c r="CE34" i="135" s="1"/>
  <c r="CB34" i="135"/>
  <c r="CA34" i="135"/>
  <c r="BZ34" i="135"/>
  <c r="BY34" i="135"/>
  <c r="BX34" i="135"/>
  <c r="BW34" i="135"/>
  <c r="BV34" i="135"/>
  <c r="BU34" i="135"/>
  <c r="BT34" i="135"/>
  <c r="BS34" i="135"/>
  <c r="BR34" i="135"/>
  <c r="BQ34" i="135"/>
  <c r="BP34" i="135"/>
  <c r="BO34" i="135"/>
  <c r="BN34" i="135"/>
  <c r="BM34" i="135"/>
  <c r="BL34" i="135"/>
  <c r="BK34" i="135"/>
  <c r="BJ34" i="135"/>
  <c r="BJ27" i="135" s="1"/>
  <c r="BI34" i="135"/>
  <c r="BG34" i="135"/>
  <c r="BF34" i="135"/>
  <c r="P34" i="135"/>
  <c r="O34" i="135"/>
  <c r="CG33" i="135"/>
  <c r="CC33" i="135"/>
  <c r="CD33" i="135" s="1"/>
  <c r="CB33" i="135"/>
  <c r="CA33" i="135"/>
  <c r="BZ33" i="135"/>
  <c r="BY33" i="135"/>
  <c r="BX33" i="135"/>
  <c r="BW33" i="135"/>
  <c r="BV33" i="135"/>
  <c r="BU33" i="135"/>
  <c r="BT33" i="135"/>
  <c r="BS33" i="135"/>
  <c r="BG33" i="135"/>
  <c r="BF33" i="135"/>
  <c r="P33" i="135"/>
  <c r="O33" i="135"/>
  <c r="CG32" i="135"/>
  <c r="CE32" i="135"/>
  <c r="CC32" i="135"/>
  <c r="CB32" i="135"/>
  <c r="CA32" i="135"/>
  <c r="CD32" i="135" s="1"/>
  <c r="BZ32" i="135"/>
  <c r="BY32" i="135"/>
  <c r="BX32" i="135"/>
  <c r="BW32" i="135"/>
  <c r="BV32" i="135"/>
  <c r="BU32" i="135"/>
  <c r="BT32" i="135"/>
  <c r="BS32" i="135"/>
  <c r="BR32" i="135"/>
  <c r="BQ32" i="135"/>
  <c r="BP32" i="135"/>
  <c r="BO32" i="135"/>
  <c r="BN32" i="135"/>
  <c r="BM32" i="135"/>
  <c r="BL32" i="135"/>
  <c r="BK32" i="135"/>
  <c r="BJ32" i="135"/>
  <c r="BI32" i="135"/>
  <c r="BG32" i="135"/>
  <c r="BF32" i="135"/>
  <c r="P32" i="135"/>
  <c r="O32" i="135"/>
  <c r="CG31" i="135"/>
  <c r="CC31" i="135"/>
  <c r="CE31" i="135" s="1"/>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E30" i="135"/>
  <c r="CC30" i="135"/>
  <c r="CD30" i="135" s="1"/>
  <c r="CB30" i="135"/>
  <c r="CA30" i="135"/>
  <c r="BZ30" i="135"/>
  <c r="BY30" i="135"/>
  <c r="BX30" i="135"/>
  <c r="BW30" i="135"/>
  <c r="BV30" i="135"/>
  <c r="BU30" i="135"/>
  <c r="BT30" i="135"/>
  <c r="BS30" i="135"/>
  <c r="BR30" i="135"/>
  <c r="BQ30" i="135"/>
  <c r="BP30" i="135"/>
  <c r="BO30" i="135"/>
  <c r="BN30" i="135"/>
  <c r="BM30" i="135"/>
  <c r="BL30" i="135"/>
  <c r="BK30" i="135"/>
  <c r="BJ30" i="135"/>
  <c r="BI30" i="135"/>
  <c r="BG30" i="135"/>
  <c r="BF30" i="135"/>
  <c r="P30" i="135"/>
  <c r="O30" i="135"/>
  <c r="CG29" i="135"/>
  <c r="CC29" i="135"/>
  <c r="CE29" i="135" s="1"/>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E28" i="135"/>
  <c r="CC28" i="135"/>
  <c r="CD28" i="135" s="1"/>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CA27" i="135"/>
  <c r="BS27" i="135"/>
  <c r="BR27" i="135"/>
  <c r="BQ27" i="135"/>
  <c r="BP27" i="135"/>
  <c r="BO27" i="135"/>
  <c r="BN27" i="135"/>
  <c r="BM27" i="135"/>
  <c r="BL27" i="135"/>
  <c r="BK27" i="135"/>
  <c r="BE27" i="135"/>
  <c r="BG27" i="135" s="1"/>
  <c r="BD27" i="135"/>
  <c r="CC27" i="135" s="1"/>
  <c r="BC27" i="135"/>
  <c r="BB27" i="135"/>
  <c r="CB27" i="135" s="1"/>
  <c r="BA27" i="135"/>
  <c r="AZ27" i="135"/>
  <c r="AY27" i="135"/>
  <c r="AX27" i="135"/>
  <c r="BZ27" i="135" s="1"/>
  <c r="AW27" i="135"/>
  <c r="AV27" i="135"/>
  <c r="BY27" i="135" s="1"/>
  <c r="AU27" i="135"/>
  <c r="AT27" i="135"/>
  <c r="BX27" i="135" s="1"/>
  <c r="AS27" i="135"/>
  <c r="AR27" i="135"/>
  <c r="BW27" i="135" s="1"/>
  <c r="AQ27" i="135"/>
  <c r="AP27" i="135"/>
  <c r="BV27" i="135" s="1"/>
  <c r="AO27" i="135"/>
  <c r="AN27" i="135"/>
  <c r="BU27" i="135" s="1"/>
  <c r="AM27" i="135"/>
  <c r="AL27" i="135"/>
  <c r="BT27" i="135" s="1"/>
  <c r="AK27" i="135"/>
  <c r="AJ27" i="135"/>
  <c r="N27" i="135"/>
  <c r="P27" i="135" s="1"/>
  <c r="M27" i="135"/>
  <c r="O27" i="135" s="1"/>
  <c r="L27" i="135"/>
  <c r="K27" i="135"/>
  <c r="J27" i="135"/>
  <c r="I27" i="135"/>
  <c r="CG25" i="135"/>
  <c r="CC25" i="135"/>
  <c r="CB25" i="135"/>
  <c r="CE25" i="135" s="1"/>
  <c r="CA25" i="135"/>
  <c r="CD25" i="135" s="1"/>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c r="BG23" i="135"/>
  <c r="BF23" i="135"/>
  <c r="P23" i="135"/>
  <c r="O23" i="135"/>
  <c r="CG22" i="135"/>
  <c r="CE22" i="135"/>
  <c r="CC22" i="135"/>
  <c r="CD22" i="135" s="1"/>
  <c r="CB22" i="135"/>
  <c r="CA22" i="135"/>
  <c r="BZ22" i="135"/>
  <c r="BY22" i="135"/>
  <c r="BX22" i="135"/>
  <c r="BW22" i="135"/>
  <c r="BV22" i="135"/>
  <c r="BU22" i="135"/>
  <c r="BT22" i="135"/>
  <c r="BS22" i="135"/>
  <c r="BR22" i="135"/>
  <c r="BQ22" i="135"/>
  <c r="BP22" i="135"/>
  <c r="BO22" i="135"/>
  <c r="BN22" i="135"/>
  <c r="BM22" i="135"/>
  <c r="BL22" i="135"/>
  <c r="BK22" i="135"/>
  <c r="BJ22" i="135"/>
  <c r="BJ21" i="135" s="1"/>
  <c r="BJ42" i="135" s="1"/>
  <c r="BG22" i="135"/>
  <c r="BF22" i="135"/>
  <c r="P22" i="135"/>
  <c r="O22" i="135"/>
  <c r="CA21" i="135"/>
  <c r="BW21" i="135"/>
  <c r="BS21" i="135"/>
  <c r="BR21" i="135"/>
  <c r="BQ21" i="135"/>
  <c r="BP21" i="135"/>
  <c r="BO21" i="135"/>
  <c r="BN21" i="135"/>
  <c r="BM21" i="135"/>
  <c r="BL21" i="135"/>
  <c r="BK21" i="135"/>
  <c r="BE21" i="135"/>
  <c r="BG21" i="135" s="1"/>
  <c r="BD21" i="135"/>
  <c r="BD42" i="135" s="1"/>
  <c r="BC21" i="135"/>
  <c r="BC42" i="135" s="1"/>
  <c r="BB21" i="135"/>
  <c r="CB21" i="135" s="1"/>
  <c r="BA21" i="135"/>
  <c r="BA42" i="135" s="1"/>
  <c r="AZ21" i="135"/>
  <c r="AZ42" i="135" s="1"/>
  <c r="CA42" i="135" s="1"/>
  <c r="AY21" i="135"/>
  <c r="AY42" i="135" s="1"/>
  <c r="AX21" i="135"/>
  <c r="BZ21" i="135" s="1"/>
  <c r="AW21" i="135"/>
  <c r="AW42" i="135" s="1"/>
  <c r="AV21" i="135"/>
  <c r="BY21" i="135" s="1"/>
  <c r="AU21" i="135"/>
  <c r="AU42" i="135" s="1"/>
  <c r="AT21" i="135"/>
  <c r="BX21" i="135" s="1"/>
  <c r="AS21" i="135"/>
  <c r="AS42" i="135" s="1"/>
  <c r="AR21" i="135"/>
  <c r="AR42" i="135" s="1"/>
  <c r="BW42" i="135" s="1"/>
  <c r="AQ21" i="135"/>
  <c r="AQ42" i="135" s="1"/>
  <c r="AP21" i="135"/>
  <c r="AP42" i="135" s="1"/>
  <c r="BV42" i="135" s="1"/>
  <c r="AO21" i="135"/>
  <c r="AO42" i="135" s="1"/>
  <c r="AN21" i="135"/>
  <c r="AN42" i="135" s="1"/>
  <c r="BU42" i="135" s="1"/>
  <c r="AM21" i="135"/>
  <c r="AM42" i="135" s="1"/>
  <c r="AL21" i="135"/>
  <c r="BT21" i="135" s="1"/>
  <c r="AK21" i="135"/>
  <c r="AK42" i="135" s="1"/>
  <c r="AJ21" i="135"/>
  <c r="AJ42" i="135" s="1"/>
  <c r="BS42" i="135" s="1"/>
  <c r="N21" i="135"/>
  <c r="P21" i="135" s="1"/>
  <c r="M21" i="135"/>
  <c r="O21" i="135" s="1"/>
  <c r="L21" i="135"/>
  <c r="L42" i="135" s="1"/>
  <c r="K21" i="135"/>
  <c r="K42" i="135" s="1"/>
  <c r="J21" i="135"/>
  <c r="J42" i="135" s="1"/>
  <c r="I21" i="135"/>
  <c r="I42" i="135" s="1"/>
  <c r="BR18" i="135"/>
  <c r="BR44" i="135" s="1"/>
  <c r="BQ18" i="135"/>
  <c r="BQ44" i="135" s="1"/>
  <c r="BP18" i="135"/>
  <c r="BP44" i="135" s="1"/>
  <c r="CG16" i="135"/>
  <c r="CC16" i="135"/>
  <c r="CE16" i="135" s="1"/>
  <c r="CB16" i="135"/>
  <c r="CA16" i="135"/>
  <c r="BZ16" i="135"/>
  <c r="BY16" i="135"/>
  <c r="BX16" i="135"/>
  <c r="BW16" i="135"/>
  <c r="BV16" i="135"/>
  <c r="BU16" i="135"/>
  <c r="BT16" i="135"/>
  <c r="BS16" i="135"/>
  <c r="BR16" i="135"/>
  <c r="BQ16" i="135"/>
  <c r="BP16" i="135"/>
  <c r="BO16" i="135"/>
  <c r="BN16" i="135"/>
  <c r="BM16" i="135"/>
  <c r="BL16" i="135"/>
  <c r="BK16" i="135"/>
  <c r="BJ16" i="135"/>
  <c r="BI16" i="135"/>
  <c r="BG16" i="135"/>
  <c r="BF16" i="135"/>
  <c r="P16" i="135"/>
  <c r="O16" i="135"/>
  <c r="CG15" i="135"/>
  <c r="CE15" i="135"/>
  <c r="CC15" i="135"/>
  <c r="CD15" i="135" s="1"/>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D14" i="135" s="1"/>
  <c r="CB14" i="135"/>
  <c r="CE14" i="135" s="1"/>
  <c r="CA14" i="135"/>
  <c r="BZ14" i="135"/>
  <c r="BY14" i="135"/>
  <c r="BX14" i="135"/>
  <c r="BW14" i="135"/>
  <c r="BV14" i="135"/>
  <c r="BU14" i="135"/>
  <c r="BT14" i="135"/>
  <c r="BS14" i="135"/>
  <c r="BR14" i="135"/>
  <c r="BQ14" i="135"/>
  <c r="BP14" i="135"/>
  <c r="BO14" i="135"/>
  <c r="BN14" i="135"/>
  <c r="BM14" i="135"/>
  <c r="BL14" i="135"/>
  <c r="BK14" i="135"/>
  <c r="BJ14" i="135"/>
  <c r="BI14" i="135" s="1"/>
  <c r="BI13" i="135" s="1"/>
  <c r="BG14" i="135"/>
  <c r="BF14" i="135"/>
  <c r="P14" i="135"/>
  <c r="O14" i="135"/>
  <c r="CG13" i="135"/>
  <c r="BY13" i="135"/>
  <c r="BX13" i="135"/>
  <c r="BW13" i="135"/>
  <c r="BR13" i="135"/>
  <c r="BQ13" i="135"/>
  <c r="BP13" i="135"/>
  <c r="BO13" i="135"/>
  <c r="BN13" i="135"/>
  <c r="BM13" i="135"/>
  <c r="BL13" i="135"/>
  <c r="BK13" i="135"/>
  <c r="BJ13" i="135"/>
  <c r="BG13" i="135"/>
  <c r="BF13" i="135"/>
  <c r="BE13" i="135"/>
  <c r="BD13" i="135"/>
  <c r="CC13" i="135" s="1"/>
  <c r="BC13" i="135"/>
  <c r="BB13" i="135"/>
  <c r="CB13" i="135" s="1"/>
  <c r="BA13" i="135"/>
  <c r="AZ13" i="135"/>
  <c r="CA13" i="135" s="1"/>
  <c r="AY13" i="135"/>
  <c r="AX13" i="135"/>
  <c r="BZ13" i="135" s="1"/>
  <c r="AW13" i="135"/>
  <c r="AV13" i="135"/>
  <c r="AU13" i="135"/>
  <c r="AT13" i="135"/>
  <c r="AS13" i="135"/>
  <c r="AR13" i="135"/>
  <c r="AQ13" i="135"/>
  <c r="AP13" i="135"/>
  <c r="BV13" i="135" s="1"/>
  <c r="AO13" i="135"/>
  <c r="AN13" i="135"/>
  <c r="BU13" i="135" s="1"/>
  <c r="AM13" i="135"/>
  <c r="AL13" i="135"/>
  <c r="BT13" i="135" s="1"/>
  <c r="AK13" i="135"/>
  <c r="AJ13" i="135"/>
  <c r="BS13" i="135" s="1"/>
  <c r="P13" i="135"/>
  <c r="O13" i="135"/>
  <c r="N13" i="135"/>
  <c r="M13" i="135"/>
  <c r="L13" i="135"/>
  <c r="K13" i="135"/>
  <c r="J13" i="135"/>
  <c r="I13" i="135"/>
  <c r="BR11" i="135"/>
  <c r="BQ11" i="135"/>
  <c r="BP11" i="135"/>
  <c r="CG10" i="135"/>
  <c r="CE10" i="135"/>
  <c r="CC10" i="135"/>
  <c r="CB10" i="135"/>
  <c r="CA10" i="135"/>
  <c r="CD10" i="135" s="1"/>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D9" i="135" s="1"/>
  <c r="CB9" i="135"/>
  <c r="CE9" i="135" s="1"/>
  <c r="CA9" i="135"/>
  <c r="BZ9" i="135"/>
  <c r="BY9" i="135"/>
  <c r="BX9" i="135"/>
  <c r="BW9" i="135"/>
  <c r="BV9" i="135"/>
  <c r="BU9" i="135"/>
  <c r="BT9" i="135"/>
  <c r="BS9" i="135"/>
  <c r="BR9" i="135"/>
  <c r="BQ9" i="135"/>
  <c r="BP9" i="135"/>
  <c r="BO9" i="135"/>
  <c r="BN9" i="135"/>
  <c r="BM9" i="135"/>
  <c r="BL9" i="135"/>
  <c r="BK9" i="135"/>
  <c r="BJ9" i="135"/>
  <c r="BI9" i="135"/>
  <c r="BG9" i="135"/>
  <c r="BF9" i="135"/>
  <c r="P9" i="135"/>
  <c r="O9" i="135"/>
  <c r="CG8" i="135"/>
  <c r="CE8" i="135"/>
  <c r="CC8" i="135"/>
  <c r="CD8" i="135" s="1"/>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D7" i="135" s="1"/>
  <c r="CB7" i="135"/>
  <c r="CE7" i="135" s="1"/>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E6" i="135"/>
  <c r="CC6" i="135"/>
  <c r="CD6" i="135" s="1"/>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E5" i="135" s="1"/>
  <c r="CB5" i="135"/>
  <c r="CA5" i="135"/>
  <c r="BZ5" i="135"/>
  <c r="BY5" i="135"/>
  <c r="BX5" i="135"/>
  <c r="BW5" i="135"/>
  <c r="BV5" i="135"/>
  <c r="BU5" i="135"/>
  <c r="BT5" i="135"/>
  <c r="BS5" i="135"/>
  <c r="BR5" i="135"/>
  <c r="BQ5" i="135"/>
  <c r="BP5" i="135"/>
  <c r="BO5" i="135"/>
  <c r="BN5" i="135"/>
  <c r="BM5" i="135"/>
  <c r="BL5" i="135"/>
  <c r="BK5" i="135"/>
  <c r="BJ5" i="135"/>
  <c r="BI5" i="135"/>
  <c r="BG5" i="135"/>
  <c r="BF5" i="135"/>
  <c r="P5" i="135"/>
  <c r="O5" i="135"/>
  <c r="CG4" i="135"/>
  <c r="BX4" i="135"/>
  <c r="BW4" i="135"/>
  <c r="BR4" i="135"/>
  <c r="BQ4" i="135"/>
  <c r="BP4" i="135"/>
  <c r="BO4" i="135"/>
  <c r="BO11" i="135" s="1"/>
  <c r="BO18" i="135" s="1"/>
  <c r="BO44" i="135" s="1"/>
  <c r="BN4" i="135"/>
  <c r="BN11" i="135" s="1"/>
  <c r="BN18" i="135" s="1"/>
  <c r="BN44" i="135" s="1"/>
  <c r="BM4" i="135"/>
  <c r="BM11" i="135" s="1"/>
  <c r="BM18" i="135" s="1"/>
  <c r="BM44" i="135" s="1"/>
  <c r="BL4" i="135"/>
  <c r="BL11" i="135" s="1"/>
  <c r="BL18" i="135" s="1"/>
  <c r="BL44" i="135" s="1"/>
  <c r="BK4" i="135"/>
  <c r="BK11" i="135" s="1"/>
  <c r="BK18" i="135" s="1"/>
  <c r="BK44" i="135" s="1"/>
  <c r="BJ4" i="135"/>
  <c r="BJ11" i="135" s="1"/>
  <c r="BJ18" i="135" s="1"/>
  <c r="BJ44" i="135" s="1"/>
  <c r="BG4" i="135"/>
  <c r="BF4" i="135"/>
  <c r="BE4" i="135"/>
  <c r="BE11" i="135" s="1"/>
  <c r="BD4" i="135"/>
  <c r="BD11" i="135" s="1"/>
  <c r="BC4" i="135"/>
  <c r="BC11" i="135" s="1"/>
  <c r="BC18" i="135" s="1"/>
  <c r="BC44" i="135" s="1"/>
  <c r="BB4" i="135"/>
  <c r="CB4" i="135" s="1"/>
  <c r="BA4" i="135"/>
  <c r="BA11" i="135" s="1"/>
  <c r="BA18" i="135" s="1"/>
  <c r="BA44" i="135" s="1"/>
  <c r="AZ4" i="135"/>
  <c r="CA4" i="135" s="1"/>
  <c r="AY4" i="135"/>
  <c r="AY11" i="135" s="1"/>
  <c r="AY18" i="135" s="1"/>
  <c r="AY44" i="135" s="1"/>
  <c r="AX4" i="135"/>
  <c r="AX11" i="135" s="1"/>
  <c r="AW4" i="135"/>
  <c r="AW11" i="135" s="1"/>
  <c r="AW18" i="135" s="1"/>
  <c r="AW44" i="135" s="1"/>
  <c r="AV4" i="135"/>
  <c r="AV11" i="135" s="1"/>
  <c r="AU4" i="135"/>
  <c r="AU11" i="135" s="1"/>
  <c r="AU18" i="135" s="1"/>
  <c r="AU44" i="135" s="1"/>
  <c r="AT4" i="135"/>
  <c r="AT11" i="135" s="1"/>
  <c r="AS4" i="135"/>
  <c r="AS11" i="135" s="1"/>
  <c r="AS18" i="135" s="1"/>
  <c r="AS44" i="135" s="1"/>
  <c r="AR4" i="135"/>
  <c r="AR11" i="135" s="1"/>
  <c r="AQ4" i="135"/>
  <c r="AQ11" i="135" s="1"/>
  <c r="AQ18" i="135" s="1"/>
  <c r="AQ44" i="135" s="1"/>
  <c r="AP4" i="135"/>
  <c r="BV4" i="135" s="1"/>
  <c r="AO4" i="135"/>
  <c r="AO11" i="135" s="1"/>
  <c r="AO18" i="135" s="1"/>
  <c r="AO44" i="135" s="1"/>
  <c r="AN4" i="135"/>
  <c r="AN11" i="135" s="1"/>
  <c r="AM4" i="135"/>
  <c r="AM11" i="135" s="1"/>
  <c r="AM18" i="135" s="1"/>
  <c r="AM44" i="135" s="1"/>
  <c r="AL4" i="135"/>
  <c r="BT4" i="135" s="1"/>
  <c r="AK4" i="135"/>
  <c r="AK11" i="135" s="1"/>
  <c r="AK18" i="135" s="1"/>
  <c r="AK44" i="135" s="1"/>
  <c r="AJ4" i="135"/>
  <c r="BS4" i="135" s="1"/>
  <c r="P4" i="135"/>
  <c r="O4" i="135"/>
  <c r="N4" i="135"/>
  <c r="N11" i="135" s="1"/>
  <c r="M4" i="135"/>
  <c r="M11" i="135" s="1"/>
  <c r="L4" i="135"/>
  <c r="L11" i="135" s="1"/>
  <c r="L18" i="135" s="1"/>
  <c r="L44" i="135" s="1"/>
  <c r="K4" i="135"/>
  <c r="K11" i="135" s="1"/>
  <c r="K18" i="135" s="1"/>
  <c r="K44" i="135" s="1"/>
  <c r="J4" i="135"/>
  <c r="J11" i="135" s="1"/>
  <c r="J18" i="135" s="1"/>
  <c r="J44" i="135" s="1"/>
  <c r="I4" i="135"/>
  <c r="I11" i="135" s="1"/>
  <c r="I18" i="135" s="1"/>
  <c r="H4" i="135"/>
  <c r="G4" i="135"/>
  <c r="F4" i="135"/>
  <c r="E4" i="135"/>
  <c r="D4" i="135"/>
  <c r="C4" i="135"/>
  <c r="BG22" i="114" l="1"/>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N62" i="133"/>
  <c r="EO62" i="133" s="1"/>
  <c r="EO6" i="133"/>
  <c r="BL62" i="133"/>
  <c r="EM62" i="133" s="1"/>
  <c r="EM6" i="133"/>
  <c r="BJ62" i="133"/>
  <c r="EK62" i="133" s="1"/>
  <c r="EK6" i="133"/>
  <c r="AR62" i="133"/>
  <c r="AZ62" i="133"/>
  <c r="BI62" i="133"/>
  <c r="EJ62" i="133" s="1"/>
  <c r="EJ6" i="133"/>
  <c r="BG6" i="133"/>
  <c r="BO62" i="133"/>
  <c r="EP62" i="133" s="1"/>
  <c r="EP6" i="133"/>
  <c r="AK62" i="133"/>
  <c r="AS62" i="133"/>
  <c r="BG13" i="133"/>
  <c r="EH13" i="133" s="1"/>
  <c r="EN6" i="133"/>
  <c r="AM62" i="133"/>
  <c r="AU62" i="133"/>
  <c r="BV62" i="133" s="1"/>
  <c r="EW62" i="133" s="1"/>
  <c r="BC62" i="133"/>
  <c r="BT6" i="133"/>
  <c r="CL6" i="133"/>
  <c r="DK6" i="133"/>
  <c r="DS6" i="133"/>
  <c r="EA6" i="133"/>
  <c r="BS20" i="133"/>
  <c r="ET20" i="133" s="1"/>
  <c r="CA20" i="133"/>
  <c r="FB20" i="133" s="1"/>
  <c r="BR26" i="133"/>
  <c r="ES26" i="133" s="1"/>
  <c r="DY26" i="133"/>
  <c r="DK47" i="133"/>
  <c r="AJ61" i="133"/>
  <c r="BU47" i="133"/>
  <c r="EV47" i="133" s="1"/>
  <c r="DS47" i="133"/>
  <c r="AR61" i="133"/>
  <c r="EA47" i="133"/>
  <c r="AZ61" i="133"/>
  <c r="BQ47" i="133"/>
  <c r="ER47" i="133" s="1"/>
  <c r="BR54" i="133"/>
  <c r="ES54" i="133" s="1"/>
  <c r="I62" i="133"/>
  <c r="EC62" i="133"/>
  <c r="BB64" i="133"/>
  <c r="DU26" i="133"/>
  <c r="BV26" i="133"/>
  <c r="EW26" i="133" s="1"/>
  <c r="AN62" i="133"/>
  <c r="BU6" i="133"/>
  <c r="EV6" i="133" s="1"/>
  <c r="DL6" i="133"/>
  <c r="DT6" i="133"/>
  <c r="BV13" i="133"/>
  <c r="EW13" i="133" s="1"/>
  <c r="BT20" i="133"/>
  <c r="EU20" i="133" s="1"/>
  <c r="DZ20" i="133"/>
  <c r="DL47" i="133"/>
  <c r="AK61" i="133"/>
  <c r="DL61" i="133" s="1"/>
  <c r="DT47" i="133"/>
  <c r="AS61" i="133"/>
  <c r="DT61" i="133" s="1"/>
  <c r="EB47" i="133"/>
  <c r="BA61" i="133"/>
  <c r="EB61" i="133" s="1"/>
  <c r="CO61" i="133"/>
  <c r="DQ62" i="133"/>
  <c r="DU62" i="133"/>
  <c r="N62" i="133"/>
  <c r="AO62" i="133"/>
  <c r="AW62" i="133"/>
  <c r="BE62" i="133"/>
  <c r="BV6" i="133"/>
  <c r="EW6" i="133" s="1"/>
  <c r="CN6" i="133"/>
  <c r="DM6" i="133"/>
  <c r="DU6" i="133"/>
  <c r="EC6" i="133"/>
  <c r="DN13" i="133"/>
  <c r="BU20" i="133"/>
  <c r="EV20" i="133" s="1"/>
  <c r="BK32" i="133"/>
  <c r="EL32" i="133" s="1"/>
  <c r="J61" i="133"/>
  <c r="CK61" i="133" s="1"/>
  <c r="CK47" i="133"/>
  <c r="BR61" i="133"/>
  <c r="ES61" i="133" s="1"/>
  <c r="DM61" i="133"/>
  <c r="DU61" i="133"/>
  <c r="BV61" i="133"/>
  <c r="EW61" i="133" s="1"/>
  <c r="EC61" i="133"/>
  <c r="DO54" i="133"/>
  <c r="AN61" i="133"/>
  <c r="DW54" i="133"/>
  <c r="AV61" i="133"/>
  <c r="CA54" i="133"/>
  <c r="FB54" i="133" s="1"/>
  <c r="EE54" i="133"/>
  <c r="BD61" i="133"/>
  <c r="BD62" i="133" s="1"/>
  <c r="BX61" i="133"/>
  <c r="EY61" i="133" s="1"/>
  <c r="AJ62" i="133"/>
  <c r="AX64" i="133"/>
  <c r="BX62" i="133"/>
  <c r="EY62" i="133" s="1"/>
  <c r="BH13" i="133"/>
  <c r="EI13" i="133" s="1"/>
  <c r="BX13" i="133"/>
  <c r="EY13" i="133" s="1"/>
  <c r="BM26" i="133"/>
  <c r="EN26" i="133" s="1"/>
  <c r="BL32" i="133"/>
  <c r="EM32" i="133" s="1"/>
  <c r="BK38" i="133"/>
  <c r="EL38" i="133" s="1"/>
  <c r="BT61" i="133"/>
  <c r="EU61" i="133" s="1"/>
  <c r="DQ61" i="133"/>
  <c r="DY62" i="133"/>
  <c r="DM62" i="133"/>
  <c r="DR62" i="133"/>
  <c r="AY64" i="133"/>
  <c r="DZ62" i="133"/>
  <c r="BP62" i="133"/>
  <c r="EQ62"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CL62" i="133"/>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13" i="134"/>
  <c r="AU18" i="134"/>
  <c r="AU44" i="134" s="1"/>
  <c r="CD9" i="134"/>
  <c r="BX13" i="134"/>
  <c r="BZ21" i="134"/>
  <c r="CE30" i="134"/>
  <c r="CD30" i="134"/>
  <c r="BB18" i="134"/>
  <c r="CG11" i="134"/>
  <c r="CB11" i="134"/>
  <c r="BM18" i="134"/>
  <c r="BM44" i="134" s="1"/>
  <c r="AN18" i="134"/>
  <c r="BU11" i="134"/>
  <c r="AV18" i="134"/>
  <c r="BY11" i="134"/>
  <c r="BD18" i="134"/>
  <c r="CC11" i="134"/>
  <c r="AL18" i="134"/>
  <c r="BT11" i="134"/>
  <c r="BG11" i="134"/>
  <c r="BF11" i="134"/>
  <c r="BE18" i="134"/>
  <c r="CD7" i="134"/>
  <c r="CD14" i="134"/>
  <c r="BN18" i="134"/>
  <c r="BN44" i="134" s="1"/>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P13" i="134" s="1"/>
  <c r="AU13" i="134"/>
  <c r="CB13" i="134"/>
  <c r="CE13" i="134" s="1"/>
  <c r="CB14" i="134"/>
  <c r="CE14" i="134" s="1"/>
  <c r="CD16" i="134"/>
  <c r="AK21" i="134"/>
  <c r="AS21" i="134"/>
  <c r="BA21" i="134"/>
  <c r="BI22" i="134"/>
  <c r="BI21" i="134" s="1"/>
  <c r="BI25" i="134"/>
  <c r="BI32" i="134"/>
  <c r="AX36" i="134"/>
  <c r="BZ36" i="134" s="1"/>
  <c r="O4" i="134"/>
  <c r="BU4" i="134"/>
  <c r="CC4" i="134"/>
  <c r="O7" i="134"/>
  <c r="O8" i="134"/>
  <c r="O9" i="134"/>
  <c r="O10" i="134"/>
  <c r="O14" i="134"/>
  <c r="O15" i="134"/>
  <c r="BU15" i="134"/>
  <c r="BY15" i="134"/>
  <c r="CC15" i="134"/>
  <c r="CG15" i="134"/>
  <c r="L42" i="134"/>
  <c r="L44" i="134" s="1"/>
  <c r="BT42" i="134"/>
  <c r="BX42" i="134"/>
  <c r="CB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N42" i="134"/>
  <c r="BM21" i="134"/>
  <c r="BQ21" i="134"/>
  <c r="AN42" i="134"/>
  <c r="BU42" i="134" s="1"/>
  <c r="BF22" i="134"/>
  <c r="CG22" i="134"/>
  <c r="BG25" i="134"/>
  <c r="BG28" i="134"/>
  <c r="BU36" i="134"/>
  <c r="CD37" i="134"/>
  <c r="BI40" i="134"/>
  <c r="BX4" i="134"/>
  <c r="CG4" i="134"/>
  <c r="AW42" i="134"/>
  <c r="AW44" i="134" s="1"/>
  <c r="BY21" i="134"/>
  <c r="BE42" i="134"/>
  <c r="CE25" i="134"/>
  <c r="CD25" i="134"/>
  <c r="BD27" i="134"/>
  <c r="CC27" i="134" s="1"/>
  <c r="BJ27" i="134"/>
  <c r="BJ42" i="134" s="1"/>
  <c r="BI28" i="134"/>
  <c r="BI27" i="134" s="1"/>
  <c r="CE28" i="134"/>
  <c r="CD28" i="134"/>
  <c r="CE32" i="134"/>
  <c r="CD32" i="134"/>
  <c r="CE34" i="134"/>
  <c r="AP36" i="134"/>
  <c r="BV36" i="134" s="1"/>
  <c r="BU38" i="134"/>
  <c r="BY38" i="134"/>
  <c r="CC38" i="134"/>
  <c r="CE39" i="134"/>
  <c r="CD39" i="134"/>
  <c r="AV27" i="134"/>
  <c r="BY27" i="134" s="1"/>
  <c r="BG27" i="134"/>
  <c r="BJ36" i="134"/>
  <c r="BI37" i="134"/>
  <c r="BI36" i="134" s="1"/>
  <c r="BE36" i="134"/>
  <c r="BG38" i="134"/>
  <c r="BF38" i="134"/>
  <c r="CE40" i="134"/>
  <c r="CD40" i="134"/>
  <c r="AP42" i="134"/>
  <c r="AQ21" i="134"/>
  <c r="CG21" i="134"/>
  <c r="P27" i="134"/>
  <c r="CC31" i="134"/>
  <c r="CG33" i="134"/>
  <c r="BG34" i="134"/>
  <c r="CG34" i="134"/>
  <c r="AY36" i="134"/>
  <c r="AY42" i="134" s="1"/>
  <c r="AY44" i="134" s="1"/>
  <c r="BG37" i="134"/>
  <c r="CG37" i="134"/>
  <c r="O38" i="134"/>
  <c r="CG25" i="134"/>
  <c r="CG27" i="134"/>
  <c r="CG28" i="134"/>
  <c r="CG29" i="134"/>
  <c r="CG30" i="134"/>
  <c r="CG31" i="134"/>
  <c r="CG32" i="134"/>
  <c r="BT21" i="134"/>
  <c r="CB21" i="134"/>
  <c r="BT38" i="134"/>
  <c r="M42" i="134"/>
  <c r="O42" i="134" s="1"/>
  <c r="BU21" i="134"/>
  <c r="CC21" i="134"/>
  <c r="AR18" i="135"/>
  <c r="BW11" i="135"/>
  <c r="I44" i="135"/>
  <c r="I46" i="135" s="1"/>
  <c r="J46" i="135" s="1"/>
  <c r="K46" i="135" s="1"/>
  <c r="L46" i="135" s="1"/>
  <c r="BX11" i="135"/>
  <c r="AT18" i="135"/>
  <c r="BI4" i="135"/>
  <c r="BI11" i="135" s="1"/>
  <c r="BI18" i="135" s="1"/>
  <c r="CE27" i="135"/>
  <c r="CD27" i="135"/>
  <c r="BI27" i="135"/>
  <c r="O11" i="135"/>
  <c r="M18" i="135"/>
  <c r="BU11" i="135"/>
  <c r="AN18" i="135"/>
  <c r="AV18" i="135"/>
  <c r="BY11" i="135"/>
  <c r="CC11" i="135"/>
  <c r="BD18" i="135"/>
  <c r="P11" i="135"/>
  <c r="N18" i="135"/>
  <c r="BE18" i="135"/>
  <c r="BF11" i="135"/>
  <c r="BG11" i="135"/>
  <c r="CD36" i="135"/>
  <c r="AX18" i="135"/>
  <c r="BZ11" i="135"/>
  <c r="CD13" i="135"/>
  <c r="CE13" i="135"/>
  <c r="AL42" i="135"/>
  <c r="BT42" i="135" s="1"/>
  <c r="BY4" i="135"/>
  <c r="AJ11" i="135"/>
  <c r="AZ11" i="135"/>
  <c r="BU21" i="135"/>
  <c r="CC21" i="135"/>
  <c r="BI22" i="135"/>
  <c r="BI21" i="135" s="1"/>
  <c r="CE33" i="135"/>
  <c r="CE37" i="135"/>
  <c r="M42" i="135"/>
  <c r="O42" i="135" s="1"/>
  <c r="AV42" i="135"/>
  <c r="BY42" i="135" s="1"/>
  <c r="BB42" i="135"/>
  <c r="BZ4" i="135"/>
  <c r="CD5" i="135"/>
  <c r="CD16" i="135"/>
  <c r="BV21" i="135"/>
  <c r="CD29" i="135"/>
  <c r="CD31" i="135"/>
  <c r="CB36" i="135"/>
  <c r="CE36" i="135" s="1"/>
  <c r="CD40" i="135"/>
  <c r="N42" i="135"/>
  <c r="BE42" i="135"/>
  <c r="AT42" i="135"/>
  <c r="BX42" i="135" s="1"/>
  <c r="AL11" i="135"/>
  <c r="BB11" i="135"/>
  <c r="BF21" i="135"/>
  <c r="BF27" i="135"/>
  <c r="AX42" i="135"/>
  <c r="BZ42" i="135" s="1"/>
  <c r="CG21" i="135"/>
  <c r="CG27" i="135"/>
  <c r="CD34" i="135"/>
  <c r="BU4" i="135"/>
  <c r="CC4" i="135"/>
  <c r="BF36" i="135"/>
  <c r="AP11" i="135"/>
  <c r="BG4" i="114" l="1"/>
  <c r="BG27" i="114"/>
  <c r="BG13" i="114"/>
  <c r="CA62" i="133"/>
  <c r="FB62" i="133" s="1"/>
  <c r="BD64" i="133"/>
  <c r="EE62" i="133"/>
  <c r="BZ62" i="133"/>
  <c r="FA62" i="133" s="1"/>
  <c r="CN62" i="133"/>
  <c r="DL62" i="133"/>
  <c r="P62" i="133"/>
  <c r="CQ62" i="133" s="1"/>
  <c r="CO62" i="133"/>
  <c r="L62" i="133"/>
  <c r="J62" i="133"/>
  <c r="BU62" i="133"/>
  <c r="EV62" i="133" s="1"/>
  <c r="DS62" i="133"/>
  <c r="K66" i="133"/>
  <c r="K67" i="133" s="1" a="1"/>
  <c r="K67" i="133" s="1"/>
  <c r="BW61" i="133"/>
  <c r="EX61" i="133" s="1"/>
  <c r="DW61" i="133"/>
  <c r="BA62" i="133"/>
  <c r="DN62" i="133"/>
  <c r="BH62" i="133"/>
  <c r="EI62" i="133" s="1"/>
  <c r="CJ62" i="133"/>
  <c r="DK61" i="133"/>
  <c r="BQ61" i="133"/>
  <c r="ER61" i="133" s="1"/>
  <c r="P61" i="133"/>
  <c r="CQ61" i="133" s="1"/>
  <c r="BK62" i="133"/>
  <c r="EL62" i="133" s="1"/>
  <c r="BS61" i="133"/>
  <c r="ET61" i="133" s="1"/>
  <c r="DO61" i="133"/>
  <c r="AV62" i="133"/>
  <c r="BM62" i="133"/>
  <c r="EN62" i="133" s="1"/>
  <c r="BG62" i="133"/>
  <c r="EH62" i="133" s="1"/>
  <c r="EH6" i="133"/>
  <c r="BS62" i="133"/>
  <c r="ET62" i="133" s="1"/>
  <c r="DK62" i="133"/>
  <c r="I66" i="133"/>
  <c r="I67" i="133" s="1" a="1"/>
  <c r="I67" i="133" s="1"/>
  <c r="BQ62" i="133"/>
  <c r="ER62" i="133" s="1"/>
  <c r="DO62" i="133"/>
  <c r="J66" i="133"/>
  <c r="J67" i="133" s="1" a="1"/>
  <c r="J67" i="133" s="1"/>
  <c r="BT62" i="133"/>
  <c r="EU62" i="133" s="1"/>
  <c r="EU6" i="133"/>
  <c r="BR62" i="133"/>
  <c r="ES62" i="133" s="1"/>
  <c r="DS61" i="133"/>
  <c r="BU61" i="133"/>
  <c r="EV61" i="133" s="1"/>
  <c r="BE64" i="133"/>
  <c r="EF62" i="133"/>
  <c r="EA61" i="133"/>
  <c r="BY61" i="133"/>
  <c r="EZ61" i="133" s="1"/>
  <c r="ED62" i="133"/>
  <c r="BC64" i="133"/>
  <c r="DP62" i="133"/>
  <c r="CN61" i="133"/>
  <c r="O61" i="133"/>
  <c r="CP61" i="133" s="1"/>
  <c r="CA61" i="133"/>
  <c r="FB61" i="133" s="1"/>
  <c r="EE61" i="133"/>
  <c r="BZ61" i="133"/>
  <c r="FA61" i="133" s="1"/>
  <c r="DX62" i="133"/>
  <c r="DV62" i="133"/>
  <c r="DT62" i="133"/>
  <c r="AZ64" i="133"/>
  <c r="M66" i="133"/>
  <c r="M67" i="133" s="1" a="1"/>
  <c r="M67" i="133" s="1"/>
  <c r="EA62" i="133"/>
  <c r="BY62" i="133"/>
  <c r="EZ62" i="133" s="1"/>
  <c r="BG36" i="134"/>
  <c r="BF36" i="134"/>
  <c r="P42" i="134"/>
  <c r="BJ18" i="134"/>
  <c r="BJ44" i="134" s="1"/>
  <c r="BY18" i="134"/>
  <c r="CE31" i="134"/>
  <c r="CD31" i="134"/>
  <c r="CE21" i="134"/>
  <c r="CG36" i="134"/>
  <c r="AR44" i="134"/>
  <c r="BW18" i="134"/>
  <c r="AQ42" i="134"/>
  <c r="AQ44" i="134" s="1"/>
  <c r="BV21" i="134"/>
  <c r="CE27" i="134"/>
  <c r="CD27" i="134"/>
  <c r="CD15" i="134"/>
  <c r="CE15" i="134"/>
  <c r="BI42" i="134"/>
  <c r="N18" i="134"/>
  <c r="AN44" i="134"/>
  <c r="BU18" i="134"/>
  <c r="BU44" i="134" s="1"/>
  <c r="BD42" i="134"/>
  <c r="BG42" i="134" s="1"/>
  <c r="BZ11" i="134"/>
  <c r="AX18" i="134"/>
  <c r="CE22" i="134"/>
  <c r="CD22" i="134"/>
  <c r="CE4" i="134"/>
  <c r="CD4" i="134"/>
  <c r="BA42" i="134"/>
  <c r="CA21" i="134"/>
  <c r="CD21" i="134" s="1"/>
  <c r="BS18" i="134"/>
  <c r="AJ44" i="134"/>
  <c r="CE38" i="134"/>
  <c r="CD38" i="134"/>
  <c r="AP44" i="134"/>
  <c r="BV18" i="134"/>
  <c r="AV42" i="134"/>
  <c r="BY42" i="134" s="1"/>
  <c r="BW21" i="134"/>
  <c r="AS42" i="134"/>
  <c r="CD33" i="134"/>
  <c r="CE33" i="134"/>
  <c r="AL44" i="134"/>
  <c r="BT18" i="134"/>
  <c r="BT44" i="134" s="1"/>
  <c r="BF21" i="134"/>
  <c r="CC36" i="134"/>
  <c r="AK42" i="134"/>
  <c r="BS21" i="134"/>
  <c r="BI13" i="134"/>
  <c r="CE11" i="134"/>
  <c r="CD11" i="134"/>
  <c r="AT44" i="134"/>
  <c r="BX18" i="134"/>
  <c r="BX44" i="134" s="1"/>
  <c r="BI18" i="134"/>
  <c r="BI44" i="134" s="1"/>
  <c r="CA18" i="134"/>
  <c r="AZ44" i="134"/>
  <c r="AX42" i="134"/>
  <c r="BZ42" i="134" s="1"/>
  <c r="M18" i="134"/>
  <c r="O11" i="134"/>
  <c r="BE44" i="134"/>
  <c r="BG18" i="134"/>
  <c r="BF18" i="134"/>
  <c r="BD44" i="134"/>
  <c r="CC18" i="134"/>
  <c r="BB44" i="134"/>
  <c r="CB18" i="134"/>
  <c r="CG18" i="134"/>
  <c r="BY18" i="135"/>
  <c r="BY44" i="135" s="1"/>
  <c r="AV44" i="135"/>
  <c r="CD4" i="135"/>
  <c r="CE4" i="135"/>
  <c r="CB11" i="135"/>
  <c r="BB18" i="135"/>
  <c r="CG11" i="135"/>
  <c r="AN44" i="135"/>
  <c r="BU18" i="135"/>
  <c r="BU44" i="135" s="1"/>
  <c r="BX18" i="135"/>
  <c r="BX44" i="135" s="1"/>
  <c r="AT44" i="135"/>
  <c r="BT11" i="135"/>
  <c r="AL18" i="135"/>
  <c r="BG18" i="135"/>
  <c r="BF18" i="135"/>
  <c r="BE44" i="135"/>
  <c r="BV11" i="135"/>
  <c r="AP18" i="135"/>
  <c r="BI42" i="135"/>
  <c r="BI44" i="135" s="1"/>
  <c r="P18" i="135"/>
  <c r="N44" i="135"/>
  <c r="O18" i="135"/>
  <c r="M44" i="135"/>
  <c r="O44" i="135" s="1"/>
  <c r="AJ18" i="135"/>
  <c r="BS11" i="135"/>
  <c r="BG42" i="135"/>
  <c r="BF42" i="135"/>
  <c r="CE21" i="135"/>
  <c r="CD21" i="135"/>
  <c r="CC42" i="135"/>
  <c r="N47" i="135"/>
  <c r="P42" i="135"/>
  <c r="BZ18" i="135"/>
  <c r="AX44" i="135"/>
  <c r="BZ44" i="135" s="1"/>
  <c r="BD44" i="135"/>
  <c r="CC18" i="135"/>
  <c r="CG42" i="135"/>
  <c r="CB42" i="135"/>
  <c r="AZ18" i="135"/>
  <c r="CA11" i="135"/>
  <c r="CD11" i="135" s="1"/>
  <c r="CE11" i="135"/>
  <c r="AR44" i="135"/>
  <c r="BW18" i="135"/>
  <c r="BW44" i="135" s="1"/>
  <c r="BG11" i="114" l="1"/>
  <c r="BG18" i="114" s="1"/>
  <c r="EB62" i="133"/>
  <c r="BA64" i="133"/>
  <c r="CM62" i="133"/>
  <c r="O62" i="133"/>
  <c r="CP62" i="133" s="1"/>
  <c r="CK62" i="133"/>
  <c r="L66" i="133"/>
  <c r="L67" i="133" s="1" a="1"/>
  <c r="L67" i="133" s="1"/>
  <c r="DW62" i="133"/>
  <c r="BW62" i="133"/>
  <c r="EX62" i="133" s="1"/>
  <c r="BG44" i="134"/>
  <c r="CD36" i="134"/>
  <c r="CE36" i="134"/>
  <c r="CA42" i="134"/>
  <c r="BA44" i="134"/>
  <c r="BF44" i="134" s="1"/>
  <c r="BV42" i="134"/>
  <c r="BV44" i="134"/>
  <c r="CB44" i="134"/>
  <c r="CG44" i="134"/>
  <c r="BF42" i="134"/>
  <c r="N44" i="134"/>
  <c r="P18" i="134"/>
  <c r="AV44" i="134"/>
  <c r="O18" i="134"/>
  <c r="M44" i="134"/>
  <c r="O44" i="134" s="1"/>
  <c r="BY44" i="134"/>
  <c r="CE18" i="134"/>
  <c r="CD18" i="134"/>
  <c r="CC44"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M46" i="135"/>
  <c r="BG44" i="135"/>
  <c r="BF44" i="135"/>
  <c r="CA44" i="134" l="1"/>
  <c r="CD44" i="134" s="1"/>
  <c r="CD42" i="134"/>
  <c r="CE42" i="134"/>
  <c r="CE44" i="134"/>
  <c r="P44" i="134"/>
  <c r="O46" i="135"/>
  <c r="N46" i="135"/>
  <c r="CG44" i="135"/>
  <c r="CB44" i="135"/>
  <c r="CE44" i="135"/>
  <c r="CD44" i="135"/>
  <c r="P46" i="135" l="1"/>
  <c r="B38" i="114" l="1"/>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B53" i="130"/>
  <c r="CA53" i="130" s="1"/>
  <c r="B38" i="131"/>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BN62" i="130"/>
  <c r="EM62" i="130"/>
  <c r="BO62" i="130"/>
  <c r="EN62" i="130"/>
  <c r="BD62" i="130"/>
  <c r="EH6" i="130"/>
  <c r="BK62" i="130"/>
  <c r="EJ62" i="130"/>
  <c r="AM62" i="130"/>
  <c r="AQ62" i="130"/>
  <c r="DP62" i="130"/>
  <c r="J62" i="130"/>
  <c r="AZ42" i="131"/>
  <c r="BZ42" i="131"/>
  <c r="BU42" i="131"/>
  <c r="AO44" i="131"/>
  <c r="AR42" i="131"/>
  <c r="BV42" i="131"/>
  <c r="BH27" i="131"/>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D64" i="130"/>
  <c r="EC62" i="130"/>
  <c r="CE42" i="131"/>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BE44" i="131"/>
  <c r="BF44" i="131"/>
  <c r="O44" i="131"/>
  <c r="P44" i="131"/>
  <c r="CE44" i="131"/>
  <c r="AJ44" i="114"/>
  <c r="AI44" i="114"/>
  <c r="AH44" i="114"/>
  <c r="AG44" i="114"/>
  <c r="AF44" i="114"/>
  <c r="AE44" i="114"/>
  <c r="AD44" i="114"/>
  <c r="AC44" i="114"/>
  <c r="AB44" i="114"/>
  <c r="AA44" i="114"/>
  <c r="Z44" i="114"/>
  <c r="Y44" i="114"/>
  <c r="X44" i="114"/>
  <c r="W44" i="114"/>
  <c r="V44" i="114"/>
  <c r="U44" i="114"/>
  <c r="T44" i="114"/>
  <c r="S44" i="114"/>
  <c r="AJ42" i="114"/>
  <c r="AI42" i="114"/>
  <c r="AH42" i="114"/>
  <c r="BS42" i="114" s="1"/>
  <c r="AG42" i="114"/>
  <c r="AF42" i="114"/>
  <c r="AE42" i="114"/>
  <c r="AD42" i="114"/>
  <c r="AC42" i="114"/>
  <c r="AB42" i="114"/>
  <c r="AA42" i="114"/>
  <c r="Z42" i="114"/>
  <c r="BO42" i="114" s="1"/>
  <c r="Y42" i="114"/>
  <c r="X42" i="114"/>
  <c r="W42" i="114"/>
  <c r="BN42" i="114" s="1"/>
  <c r="V42" i="114"/>
  <c r="U42" i="114"/>
  <c r="T42" i="114"/>
  <c r="S42" i="114"/>
  <c r="AJ40" i="114"/>
  <c r="BT40" i="114" s="1"/>
  <c r="AI40" i="114"/>
  <c r="AH40" i="114"/>
  <c r="AG40" i="114"/>
  <c r="BS40" i="114" s="1"/>
  <c r="AF40" i="114"/>
  <c r="AE40" i="114"/>
  <c r="AD40" i="114"/>
  <c r="AC40" i="114"/>
  <c r="AB40" i="114"/>
  <c r="AA40" i="114"/>
  <c r="Z40" i="114"/>
  <c r="Y40" i="114"/>
  <c r="X40" i="114"/>
  <c r="W40" i="114"/>
  <c r="V40" i="114"/>
  <c r="U40" i="114"/>
  <c r="T40" i="114"/>
  <c r="BL40" i="114" s="1"/>
  <c r="S40" i="114"/>
  <c r="AJ39" i="114"/>
  <c r="AI39" i="114"/>
  <c r="AH39" i="114"/>
  <c r="AG39" i="114"/>
  <c r="AF39" i="114"/>
  <c r="AE39" i="114"/>
  <c r="AD39" i="114"/>
  <c r="BQ39" i="114" s="1"/>
  <c r="AC39" i="114"/>
  <c r="AB39" i="114"/>
  <c r="AA39" i="114"/>
  <c r="BP39" i="114" s="1"/>
  <c r="Z39" i="114"/>
  <c r="Y39" i="114"/>
  <c r="X39" i="114"/>
  <c r="W39" i="114"/>
  <c r="V39" i="114"/>
  <c r="U39" i="114"/>
  <c r="T39" i="114"/>
  <c r="S39" i="114"/>
  <c r="BL39" i="114" s="1"/>
  <c r="AJ37" i="114"/>
  <c r="AI37" i="114"/>
  <c r="AH37" i="114"/>
  <c r="AG37" i="114"/>
  <c r="AF37" i="114"/>
  <c r="AE37" i="114"/>
  <c r="AD37" i="114"/>
  <c r="AC37" i="114"/>
  <c r="AB37" i="114"/>
  <c r="AA37" i="114"/>
  <c r="Z37" i="114"/>
  <c r="Y37" i="114"/>
  <c r="X37" i="114"/>
  <c r="BN37" i="114" s="1"/>
  <c r="W37" i="114"/>
  <c r="V37" i="114"/>
  <c r="U37" i="114"/>
  <c r="BM37" i="114" s="1"/>
  <c r="T37" i="114"/>
  <c r="S37" i="114"/>
  <c r="AJ36" i="114"/>
  <c r="AI36" i="114"/>
  <c r="AH36" i="114"/>
  <c r="BS36" i="114" s="1"/>
  <c r="AG36" i="114"/>
  <c r="AF36" i="114"/>
  <c r="AE36" i="114"/>
  <c r="BR36" i="114" s="1"/>
  <c r="AD36" i="114"/>
  <c r="AC36" i="114"/>
  <c r="AB36" i="114"/>
  <c r="AA36" i="114"/>
  <c r="Z36" i="114"/>
  <c r="BO36" i="114" s="1"/>
  <c r="Y36" i="114"/>
  <c r="X36" i="114"/>
  <c r="W36" i="114"/>
  <c r="BN36" i="114" s="1"/>
  <c r="V36" i="114"/>
  <c r="U36" i="114"/>
  <c r="T36" i="114"/>
  <c r="S36" i="114"/>
  <c r="AJ29" i="114"/>
  <c r="AJ30" i="114"/>
  <c r="AJ31" i="114"/>
  <c r="AJ32" i="114"/>
  <c r="AJ34" i="114"/>
  <c r="AI34" i="114"/>
  <c r="AH34" i="114"/>
  <c r="AG34" i="114"/>
  <c r="BS34" i="114" s="1"/>
  <c r="AF34" i="114"/>
  <c r="BR34" i="114" s="1"/>
  <c r="AE34" i="114"/>
  <c r="AD34" i="114"/>
  <c r="AC34" i="114"/>
  <c r="BQ34" i="114" s="1"/>
  <c r="AB34" i="114"/>
  <c r="AA34" i="114"/>
  <c r="Z34" i="114"/>
  <c r="Y34" i="114"/>
  <c r="BO34" i="114" s="1"/>
  <c r="X34" i="114"/>
  <c r="W34" i="114"/>
  <c r="V34" i="114"/>
  <c r="U34" i="114"/>
  <c r="T34" i="114"/>
  <c r="BL34" i="114" s="1"/>
  <c r="S34" i="114"/>
  <c r="AI32" i="114"/>
  <c r="AH32" i="114"/>
  <c r="AG32" i="114"/>
  <c r="AF32" i="114"/>
  <c r="AE32" i="114"/>
  <c r="BR32" i="114" s="1"/>
  <c r="AD32" i="114"/>
  <c r="BQ32" i="114" s="1"/>
  <c r="AC32" i="114"/>
  <c r="AB32" i="114"/>
  <c r="AA32" i="114"/>
  <c r="BP32" i="114" s="1"/>
  <c r="Z32" i="114"/>
  <c r="Y32" i="114"/>
  <c r="X32" i="114"/>
  <c r="W32" i="114"/>
  <c r="V32" i="114"/>
  <c r="U32" i="114"/>
  <c r="T32" i="114"/>
  <c r="S32" i="114"/>
  <c r="BL32" i="114" s="1"/>
  <c r="AI31" i="114"/>
  <c r="BT31" i="114" s="1"/>
  <c r="AH31" i="114"/>
  <c r="AG31" i="114"/>
  <c r="AF31" i="114"/>
  <c r="AE31" i="114"/>
  <c r="BR31" i="114" s="1"/>
  <c r="AD31" i="114"/>
  <c r="AC31" i="114"/>
  <c r="AB31" i="114"/>
  <c r="AA31" i="114"/>
  <c r="Z31" i="114"/>
  <c r="Y31" i="114"/>
  <c r="X31" i="114"/>
  <c r="W31" i="114"/>
  <c r="BN31" i="114" s="1"/>
  <c r="V31" i="114"/>
  <c r="U31" i="114"/>
  <c r="T31" i="114"/>
  <c r="S31" i="114"/>
  <c r="AI30" i="114"/>
  <c r="BT30" i="114" s="1"/>
  <c r="AH30" i="114"/>
  <c r="AG30" i="114"/>
  <c r="AF30" i="114"/>
  <c r="BR30" i="114" s="1"/>
  <c r="AE30" i="114"/>
  <c r="AD30" i="114"/>
  <c r="AC30" i="114"/>
  <c r="AB30" i="114"/>
  <c r="AA30" i="114"/>
  <c r="Z30" i="114"/>
  <c r="Y30" i="114"/>
  <c r="BO30" i="114" s="1"/>
  <c r="X30" i="114"/>
  <c r="W30" i="114"/>
  <c r="V30" i="114"/>
  <c r="U30" i="114"/>
  <c r="BM30" i="114" s="1"/>
  <c r="T30" i="114"/>
  <c r="S30" i="114"/>
  <c r="AI29" i="114"/>
  <c r="AH29" i="114"/>
  <c r="AG29" i="114"/>
  <c r="AF29" i="114"/>
  <c r="AE29" i="114"/>
  <c r="AD29" i="114"/>
  <c r="AC29" i="114"/>
  <c r="AB29" i="114"/>
  <c r="AA29" i="114"/>
  <c r="Z29" i="114"/>
  <c r="Y29" i="114"/>
  <c r="X29" i="114"/>
  <c r="W29" i="114"/>
  <c r="V29" i="114"/>
  <c r="U29" i="114"/>
  <c r="T29" i="114"/>
  <c r="S29" i="114"/>
  <c r="AJ28" i="114"/>
  <c r="AI28" i="114"/>
  <c r="BT28" i="114" s="1"/>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BN27" i="114" s="1"/>
  <c r="W27" i="114"/>
  <c r="V27" i="114"/>
  <c r="U27" i="114"/>
  <c r="T27" i="114"/>
  <c r="S27" i="114"/>
  <c r="T25" i="114"/>
  <c r="U25" i="114"/>
  <c r="V25" i="114"/>
  <c r="W25" i="114"/>
  <c r="X25" i="114"/>
  <c r="Y25" i="114"/>
  <c r="BO25" i="114" s="1"/>
  <c r="Z25" i="114"/>
  <c r="AA25" i="114"/>
  <c r="AB25" i="114"/>
  <c r="BP25" i="114" s="1"/>
  <c r="AC25" i="114"/>
  <c r="AD25" i="114"/>
  <c r="AE25" i="114"/>
  <c r="AF25" i="114"/>
  <c r="AG25" i="114"/>
  <c r="BS25" i="114" s="1"/>
  <c r="AH25" i="114"/>
  <c r="AI25" i="114"/>
  <c r="AJ25" i="114"/>
  <c r="BT25" i="114" s="1"/>
  <c r="S25" i="114"/>
  <c r="AJ23" i="114"/>
  <c r="AI23" i="114"/>
  <c r="AH23" i="114"/>
  <c r="AG23" i="114"/>
  <c r="BS23" i="114" s="1"/>
  <c r="AF23" i="114"/>
  <c r="AE23" i="114"/>
  <c r="AD23" i="114"/>
  <c r="AC23" i="114"/>
  <c r="AB23" i="114"/>
  <c r="BP23" i="114" s="1"/>
  <c r="AA23" i="114"/>
  <c r="Z23" i="114"/>
  <c r="Y23" i="114"/>
  <c r="X23" i="114"/>
  <c r="W23" i="114"/>
  <c r="V23" i="114"/>
  <c r="U23" i="114"/>
  <c r="T23" i="114"/>
  <c r="S23" i="114"/>
  <c r="AJ22" i="114"/>
  <c r="AI22" i="114"/>
  <c r="AH22" i="114"/>
  <c r="AG22" i="114"/>
  <c r="AF22" i="114"/>
  <c r="AE22" i="114"/>
  <c r="AD22" i="114"/>
  <c r="AC22" i="114"/>
  <c r="AB22" i="114"/>
  <c r="AA22" i="114"/>
  <c r="BP22" i="114" s="1"/>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BM21" i="114" s="1"/>
  <c r="T21" i="114"/>
  <c r="S21" i="114"/>
  <c r="AJ18" i="114"/>
  <c r="AI18" i="114"/>
  <c r="AH18" i="114"/>
  <c r="AG18" i="114"/>
  <c r="AF18" i="114"/>
  <c r="AE18" i="114"/>
  <c r="BR18" i="114" s="1"/>
  <c r="AD18" i="114"/>
  <c r="AC18" i="114"/>
  <c r="AB18" i="114"/>
  <c r="AA18" i="114"/>
  <c r="Z18" i="114"/>
  <c r="Y18" i="114"/>
  <c r="X18" i="114"/>
  <c r="W18" i="114"/>
  <c r="V18" i="114"/>
  <c r="U18" i="114"/>
  <c r="T18" i="114"/>
  <c r="S18" i="114"/>
  <c r="AJ16" i="114"/>
  <c r="BT16" i="114" s="1"/>
  <c r="AI16" i="114"/>
  <c r="AH16" i="114"/>
  <c r="AG16" i="114"/>
  <c r="AF16" i="114"/>
  <c r="AE16" i="114"/>
  <c r="BR16" i="114" s="1"/>
  <c r="AD16" i="114"/>
  <c r="AC16" i="114"/>
  <c r="AB16" i="114"/>
  <c r="AA16" i="114"/>
  <c r="Z16" i="114"/>
  <c r="Y16" i="114"/>
  <c r="X16" i="114"/>
  <c r="W16" i="114"/>
  <c r="V16" i="114"/>
  <c r="U16" i="114"/>
  <c r="T16" i="114"/>
  <c r="S16" i="114"/>
  <c r="AJ15" i="114"/>
  <c r="AI15" i="114"/>
  <c r="AH15" i="114"/>
  <c r="AG15" i="114"/>
  <c r="AF15" i="114"/>
  <c r="BR15" i="114" s="1"/>
  <c r="AE15" i="114"/>
  <c r="AD15" i="114"/>
  <c r="AC15" i="114"/>
  <c r="AB15" i="114"/>
  <c r="AA15" i="114"/>
  <c r="Z15" i="114"/>
  <c r="Y15" i="114"/>
  <c r="BO15" i="114" s="1"/>
  <c r="X15" i="114"/>
  <c r="W15" i="114"/>
  <c r="V15" i="114"/>
  <c r="U15" i="114"/>
  <c r="T15" i="114"/>
  <c r="S15" i="114"/>
  <c r="AJ14" i="114"/>
  <c r="AI14" i="114"/>
  <c r="AH14" i="114"/>
  <c r="AG14" i="114"/>
  <c r="AF14" i="114"/>
  <c r="BR14" i="114" s="1"/>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BM13" i="114" s="1"/>
  <c r="T13" i="114"/>
  <c r="S13" i="114"/>
  <c r="AJ11" i="114"/>
  <c r="AI11" i="114"/>
  <c r="AH11" i="114"/>
  <c r="AG11" i="114"/>
  <c r="AF11" i="114"/>
  <c r="AE11" i="114"/>
  <c r="BR11" i="114" s="1"/>
  <c r="AD11" i="114"/>
  <c r="AC11" i="114"/>
  <c r="AB11" i="114"/>
  <c r="AA11" i="114"/>
  <c r="Z11" i="114"/>
  <c r="Y11" i="114"/>
  <c r="X11" i="114"/>
  <c r="W11" i="114"/>
  <c r="V11" i="114"/>
  <c r="U11" i="114"/>
  <c r="T11" i="114"/>
  <c r="S11" i="114"/>
  <c r="AJ10" i="114"/>
  <c r="AI10" i="114"/>
  <c r="AH10" i="114"/>
  <c r="AG10" i="114"/>
  <c r="AF10" i="114"/>
  <c r="AE10" i="114"/>
  <c r="AD10" i="114"/>
  <c r="AC10" i="114"/>
  <c r="BQ10" i="114" s="1"/>
  <c r="AB10" i="114"/>
  <c r="AA10" i="114"/>
  <c r="Z10" i="114"/>
  <c r="Y10" i="114"/>
  <c r="X10" i="114"/>
  <c r="W10" i="114"/>
  <c r="V10" i="114"/>
  <c r="U10" i="114"/>
  <c r="T10" i="114"/>
  <c r="S10" i="114"/>
  <c r="AJ9" i="114"/>
  <c r="AI9" i="114"/>
  <c r="BT9" i="114" s="1"/>
  <c r="AH9" i="114"/>
  <c r="AG9" i="114"/>
  <c r="AF9" i="114"/>
  <c r="BR9" i="114" s="1"/>
  <c r="AE9" i="114"/>
  <c r="AD9" i="114"/>
  <c r="AC9" i="114"/>
  <c r="AB9" i="114"/>
  <c r="AA9" i="114"/>
  <c r="BP9" i="114" s="1"/>
  <c r="Z9" i="114"/>
  <c r="Y9" i="114"/>
  <c r="X9" i="114"/>
  <c r="W9" i="114"/>
  <c r="V9" i="114"/>
  <c r="U9" i="114"/>
  <c r="T9" i="114"/>
  <c r="S9" i="114"/>
  <c r="BL9" i="114" s="1"/>
  <c r="AJ8" i="114"/>
  <c r="AI8" i="114"/>
  <c r="AH8" i="114"/>
  <c r="AG8" i="114"/>
  <c r="AF8" i="114"/>
  <c r="AE8" i="114"/>
  <c r="AD8" i="114"/>
  <c r="AC8" i="114"/>
  <c r="AB8" i="114"/>
  <c r="AA8" i="114"/>
  <c r="Z8" i="114"/>
  <c r="BO8" i="114" s="1"/>
  <c r="Y8" i="114"/>
  <c r="X8" i="114"/>
  <c r="W8" i="114"/>
  <c r="V8" i="114"/>
  <c r="U8" i="114"/>
  <c r="BM8" i="114" s="1"/>
  <c r="T8" i="114"/>
  <c r="S8" i="114"/>
  <c r="AJ7" i="114"/>
  <c r="AI7" i="114"/>
  <c r="AH7" i="114"/>
  <c r="AG7" i="114"/>
  <c r="AF7" i="114"/>
  <c r="AE7" i="114"/>
  <c r="BR7" i="114" s="1"/>
  <c r="AD7" i="114"/>
  <c r="AC7" i="114"/>
  <c r="AB7" i="114"/>
  <c r="AA7" i="114"/>
  <c r="Z7" i="114"/>
  <c r="Y7" i="114"/>
  <c r="X7" i="114"/>
  <c r="W7" i="114"/>
  <c r="BN7" i="114" s="1"/>
  <c r="V7" i="114"/>
  <c r="U7" i="114"/>
  <c r="T7" i="114"/>
  <c r="BL7" i="114" s="1"/>
  <c r="S7" i="114"/>
  <c r="AJ6" i="114"/>
  <c r="AI6" i="114"/>
  <c r="AH6" i="114"/>
  <c r="AG6" i="114"/>
  <c r="AF6" i="114"/>
  <c r="AE6" i="114"/>
  <c r="AD6" i="114"/>
  <c r="BQ6" i="114" s="1"/>
  <c r="AC6" i="114"/>
  <c r="AB6" i="114"/>
  <c r="AA6" i="114"/>
  <c r="Z6" i="114"/>
  <c r="Y6" i="114"/>
  <c r="BO6" i="114" s="1"/>
  <c r="X6" i="114"/>
  <c r="W6" i="114"/>
  <c r="V6" i="114"/>
  <c r="BM6" i="114" s="1"/>
  <c r="U6" i="114"/>
  <c r="T6" i="114"/>
  <c r="S6" i="114"/>
  <c r="AJ5" i="114"/>
  <c r="AI5" i="114"/>
  <c r="BT5" i="114" s="1"/>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BQ4" i="114" s="1"/>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BP28" i="114"/>
  <c r="BN14" i="114"/>
  <c r="BL16" i="114"/>
  <c r="BK16" i="114" s="1"/>
  <c r="BS18" i="114"/>
  <c r="BN5" i="114"/>
  <c r="BP7" i="114"/>
  <c r="BM15" i="114"/>
  <c r="BM32" i="114"/>
  <c r="BQ37" i="114"/>
  <c r="BO40" i="114"/>
  <c r="BR5" i="114"/>
  <c r="BQ15" i="114"/>
  <c r="BR21" i="114"/>
  <c r="BL14" i="114"/>
  <c r="BP27" i="114"/>
  <c r="BR29" i="114"/>
  <c r="BM31" i="114"/>
  <c r="BQ36" i="114"/>
  <c r="BL37" i="114"/>
  <c r="BT23" i="114"/>
  <c r="BQ28" i="114"/>
  <c r="BL29" i="114"/>
  <c r="BK29" i="114" s="1"/>
  <c r="BM42" i="114"/>
  <c r="BQ42" i="114"/>
  <c r="BQ21" i="114"/>
  <c r="BS30"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BX17" i="103"/>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M38" i="103"/>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BJ42" i="103"/>
  <c r="BD42" i="103"/>
  <c r="BG42" i="103"/>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 r="BO4" i="114" l="1"/>
  <c r="BS4" i="114"/>
  <c r="BS13" i="114"/>
  <c r="BN21" i="114"/>
  <c r="BL30" i="114"/>
  <c r="BO32" i="114"/>
  <c r="BK32" i="114"/>
  <c r="G4" i="114"/>
  <c r="BR42" i="114"/>
  <c r="BP4" i="114"/>
  <c r="BT4" i="114"/>
  <c r="BO5" i="114"/>
  <c r="BS5" i="114"/>
  <c r="BN6" i="114"/>
  <c r="BR6" i="114"/>
  <c r="BM7" i="114"/>
  <c r="BQ7" i="114"/>
  <c r="BL8" i="114"/>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T22" i="114"/>
  <c r="BK8" i="114"/>
  <c r="BM10" i="114"/>
  <c r="BO31" i="114"/>
  <c r="BL5" i="114"/>
  <c r="BP5" i="114"/>
  <c r="BS6" i="114"/>
  <c r="BQ8" i="114"/>
  <c r="BM23" i="114"/>
  <c r="BQ30" i="114"/>
  <c r="BQ31" i="114"/>
  <c r="BP21" i="114"/>
  <c r="BT27" i="114"/>
  <c r="BT34" i="114"/>
  <c r="BR13" i="114"/>
  <c r="BP37" i="114"/>
  <c r="BL28" i="114"/>
  <c r="E4" i="114"/>
  <c r="BL23" i="114"/>
  <c r="BL21" i="114" s="1"/>
  <c r="BP13" i="114"/>
  <c r="BT13" i="114"/>
  <c r="BO14" i="114"/>
  <c r="BS14" i="114"/>
  <c r="BQ16" i="114"/>
  <c r="BM25" i="114"/>
  <c r="C4" i="114"/>
  <c r="BM4" i="114"/>
  <c r="BS9" i="114"/>
  <c r="BO13" i="114"/>
  <c r="BP16" i="114"/>
  <c r="BO28" i="114"/>
  <c r="BP11" i="114"/>
  <c r="BS44" i="114"/>
  <c r="BN15" i="114"/>
  <c r="BK22" i="114"/>
  <c r="BM27" i="114"/>
  <c r="BQ27" i="114"/>
  <c r="BO29" i="114"/>
  <c r="BS29" i="114"/>
  <c r="BN30" i="114"/>
  <c r="BK34" i="114"/>
  <c r="BK9" i="114"/>
  <c r="BK40" i="114"/>
  <c r="BM22" i="114"/>
  <c r="BN25" i="114"/>
  <c r="BM28" i="114"/>
  <c r="BN32" i="114"/>
  <c r="BL36" i="114"/>
  <c r="BQ9" i="114"/>
  <c r="BS10" i="114"/>
  <c r="BR22" i="114"/>
  <c r="BP29" i="114"/>
  <c r="BM34" i="114"/>
  <c r="BK39" i="114"/>
  <c r="BT7" i="114"/>
  <c r="BS8" i="114"/>
  <c r="BN9" i="114"/>
  <c r="BT10" i="114"/>
  <c r="BS11" i="114"/>
  <c r="BM14" i="114"/>
  <c r="BP15" i="114"/>
  <c r="BQ23" i="114"/>
  <c r="BQ25" i="114"/>
  <c r="BO27" i="114"/>
  <c r="BS27" i="114"/>
  <c r="BM29" i="114"/>
  <c r="BL31" i="114"/>
  <c r="BK31" i="114" s="1"/>
  <c r="BS31" i="114"/>
  <c r="BN34" i="114"/>
  <c r="BR37" i="114"/>
  <c r="BM39" i="114"/>
  <c r="BP40" i="114"/>
  <c r="BK5" i="114"/>
  <c r="BR4" i="114"/>
  <c r="BO10" i="114"/>
  <c r="BO11" i="114" s="1"/>
  <c r="BO18" i="114" s="1"/>
  <c r="BO44" i="114" s="1"/>
  <c r="BS15" i="114"/>
  <c r="BO23" i="114"/>
  <c r="BP34" i="114"/>
  <c r="BM36" i="114"/>
  <c r="BR39" i="114"/>
  <c r="BM40" i="114"/>
  <c r="BM5" i="114"/>
  <c r="BQ5" i="114"/>
  <c r="BQ14" i="114"/>
  <c r="BL15" i="114"/>
  <c r="BK15" i="114" s="1"/>
  <c r="BQ22" i="114"/>
  <c r="BQ29" i="114"/>
  <c r="BP30" i="114"/>
  <c r="BP42" i="114"/>
  <c r="BT42" i="114"/>
  <c r="BT44" i="114" s="1"/>
  <c r="BP6" i="114"/>
  <c r="BN22" i="114"/>
  <c r="BR25" i="114"/>
  <c r="BN40" i="114"/>
  <c r="BR40" i="114"/>
  <c r="H4" i="114"/>
  <c r="D4" i="114"/>
  <c r="F4" i="114"/>
  <c r="BK14" i="114"/>
  <c r="BK30" i="114"/>
  <c r="BK37" i="114"/>
  <c r="BS7" i="114"/>
  <c r="BR27" i="114"/>
  <c r="BT39" i="114"/>
  <c r="BQ11" i="114"/>
  <c r="BQ18" i="114" s="1"/>
  <c r="BQ44" i="114" s="1"/>
  <c r="BR44" i="114"/>
  <c r="BN13" i="114"/>
  <c r="BN4" i="114"/>
  <c r="BN11" i="114" s="1"/>
  <c r="BM9" i="114"/>
  <c r="BR10" i="114"/>
  <c r="BT11" i="114"/>
  <c r="BM16" i="114"/>
  <c r="BR23" i="114"/>
  <c r="BL25" i="114"/>
  <c r="BK25" i="114" s="1"/>
  <c r="BN28" i="114"/>
  <c r="BR28" i="114"/>
  <c r="BS37" i="114"/>
  <c r="BK28" i="114"/>
  <c r="BL27" i="114"/>
  <c r="BK7" i="114"/>
  <c r="BK23" i="114" l="1"/>
  <c r="BK21" i="114" s="1"/>
  <c r="BL4" i="114"/>
  <c r="BL11" i="114" s="1"/>
  <c r="BM11" i="114"/>
  <c r="BM18" i="114" s="1"/>
  <c r="BM44" i="114" s="1"/>
  <c r="BK13" i="114"/>
  <c r="BL13" i="114"/>
  <c r="BK4" i="114"/>
  <c r="BK11" i="114" s="1"/>
  <c r="BK18" i="114" s="1"/>
  <c r="BP18" i="114"/>
  <c r="BP44" i="114" s="1"/>
  <c r="BL42" i="114"/>
  <c r="BK36" i="114"/>
  <c r="BK42" i="114" s="1"/>
  <c r="BK27" i="114"/>
  <c r="BN18" i="114"/>
  <c r="BN44" i="114" s="1"/>
  <c r="BL18" i="114" l="1"/>
  <c r="BL44" i="114"/>
  <c r="BK44" i="114"/>
  <c r="AP22" i="114" l="1"/>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BA21" i="114" l="1"/>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CE21" i="114" l="1"/>
  <c r="CF21" i="114" s="1"/>
  <c r="CF22" i="114"/>
  <c r="CG22" i="114"/>
  <c r="CI21" i="114"/>
  <c r="CD21" i="114"/>
  <c r="CG21" i="114" l="1"/>
  <c r="AT38" i="114" l="1"/>
  <c r="BF38" i="114"/>
  <c r="AV38" i="114"/>
  <c r="AS38" i="114"/>
  <c r="AO38" i="114"/>
  <c r="AR38" i="114"/>
  <c r="AQ38" i="114"/>
  <c r="AL38" i="114"/>
  <c r="BC38" i="114"/>
  <c r="BD38" i="114"/>
  <c r="AZ38" i="114"/>
  <c r="BE38" i="114"/>
  <c r="BB38" i="114"/>
  <c r="BA38" i="114"/>
  <c r="AP38" i="114"/>
  <c r="AX38" i="114"/>
  <c r="AN38" i="114"/>
  <c r="AK38" i="114"/>
  <c r="AU38" i="114"/>
  <c r="AW38" i="114"/>
  <c r="AY38" i="114"/>
  <c r="AM38" i="114"/>
  <c r="BZ38" i="114" l="1"/>
  <c r="BY38" i="114"/>
  <c r="BV38" i="114"/>
  <c r="CB38" i="114"/>
  <c r="CC38" i="114"/>
  <c r="BX38" i="114"/>
  <c r="CD38" i="114"/>
  <c r="BW38" i="114"/>
  <c r="CA38" i="114"/>
  <c r="BU38" i="114"/>
  <c r="CE38" i="114"/>
  <c r="AK5" i="114" l="1"/>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CF6" i="114" s="1"/>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7" i="114" l="1"/>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CF4" i="114" s="1"/>
  <c r="BX11" i="114"/>
  <c r="BF18" i="114"/>
  <c r="BI18" i="114" s="1"/>
  <c r="CD11" i="114"/>
  <c r="BW11" i="114"/>
  <c r="BU11" i="114"/>
  <c r="CE11" i="114" l="1"/>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BZ29" i="114" s="1"/>
  <c r="AS28" i="114"/>
  <c r="AM25" i="114"/>
  <c r="AQ28" i="114"/>
  <c r="AT29" i="114"/>
  <c r="AX37" i="114"/>
  <c r="AL29" i="114"/>
  <c r="AK37" i="114"/>
  <c r="AP37" i="114"/>
  <c r="AS30" i="114"/>
  <c r="AP30" i="114"/>
  <c r="AQ25" i="114"/>
  <c r="AY37" i="114"/>
  <c r="AQ30" i="114"/>
  <c r="AU30" i="114"/>
  <c r="CA16" i="114" l="1"/>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Q6" i="114" s="1"/>
  <c r="O7" i="114"/>
  <c r="Q7" i="114" s="1"/>
  <c r="O9" i="114"/>
  <c r="O10" i="114"/>
  <c r="Q10" i="114" s="1"/>
  <c r="L8" i="114"/>
  <c r="O8" i="114"/>
  <c r="L5" i="114"/>
  <c r="I5" i="114"/>
  <c r="I6" i="114"/>
  <c r="I7" i="114"/>
  <c r="I8" i="114"/>
  <c r="I9" i="114"/>
  <c r="I10" i="114"/>
  <c r="P8" i="114" l="1"/>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s="1"/>
  <c r="P11" i="114" l="1"/>
  <c r="N22" i="114"/>
  <c r="N30" i="114"/>
  <c r="O16" i="114"/>
  <c r="N28" i="114"/>
  <c r="O30" i="114"/>
  <c r="Q30" i="114" s="1"/>
  <c r="BG40" i="114"/>
  <c r="N21" i="114" l="1"/>
  <c r="O15" i="114"/>
  <c r="Q15" i="114" s="1"/>
  <c r="N16" i="114"/>
  <c r="O29" i="114"/>
  <c r="O28" i="114"/>
  <c r="Q28" i="114" s="1"/>
  <c r="N31" i="114"/>
  <c r="N15" i="114"/>
  <c r="O22" i="114"/>
  <c r="Q22" i="114" s="1"/>
  <c r="N38" i="114"/>
  <c r="N29" i="114"/>
  <c r="O31" i="114"/>
  <c r="Q31" i="114" s="1"/>
  <c r="O38" i="114"/>
  <c r="O37" i="114"/>
  <c r="Q37" i="114" s="1"/>
  <c r="N14" i="114"/>
  <c r="N25" i="114"/>
  <c r="O25" i="114"/>
  <c r="Q25" i="114" s="1"/>
  <c r="O14" i="114"/>
  <c r="Q14" i="114" s="1"/>
  <c r="N37" i="114"/>
  <c r="Q29" i="114" l="1"/>
  <c r="Q16" i="114"/>
  <c r="N13" i="114"/>
  <c r="O21" i="114"/>
  <c r="Q21" i="114" s="1"/>
  <c r="O33" i="114"/>
  <c r="N32" i="114"/>
  <c r="N34" i="114"/>
  <c r="N33" i="114"/>
  <c r="O32" i="114"/>
  <c r="O13" i="114"/>
  <c r="Q13" i="114" s="1"/>
  <c r="O34" i="114"/>
  <c r="Q32" i="114" l="1"/>
  <c r="N18" i="114"/>
  <c r="Q34" i="114"/>
  <c r="Q33" i="114"/>
  <c r="O27" i="114"/>
  <c r="N27" i="114"/>
  <c r="O18" i="114"/>
  <c r="Q18" i="114" s="1"/>
  <c r="Q27" i="114" l="1"/>
  <c r="BF40" i="114" l="1"/>
  <c r="BI40" i="114" s="1"/>
  <c r="K38" i="114" l="1"/>
  <c r="L38" i="114"/>
  <c r="J38" i="114"/>
  <c r="M38" i="114"/>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<sst xmlns="http://schemas.openxmlformats.org/spreadsheetml/2006/main" count="9551" uniqueCount="267">
  <si>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</si>
  <si>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</si>
  <si>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</si>
  <si>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</si>
  <si>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</si>
  <si>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</si>
  <si>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</si>
  <si>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</si>
  <si>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</si>
  <si>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</si>
  <si>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</si>
  <si>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</si>
  <si>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</si>
  <si>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</si>
  <si>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</si>
  <si>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</si>
  <si>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</si>
  <si>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</si>
  <si>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</si>
  <si>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</si>
  <si>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</si>
  <si>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</si>
  <si>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</si>
  <si>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</si>
  <si>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</si>
  <si>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</si>
  <si>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</si>
  <si>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</si>
  <si>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</si>
  <si>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</si>
  <si>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</si>
  <si>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</si>
  <si>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</si>
  <si>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</si>
  <si>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</si>
  <si>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</si>
  <si>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</si>
  <si>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</si>
  <si>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</si>
  <si>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</si>
  <si>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</si>
  <si>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</si>
  <si>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</si>
  <si>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</si>
  <si>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</si>
  <si>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</si>
  <si>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</si>
  <si>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</si>
  <si>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</si>
  <si>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</si>
  <si>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</si>
  <si>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</si>
  <si>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</si>
  <si>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</si>
  <si>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</si>
  <si>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</si>
  <si>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</si>
  <si>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</si>
  <si>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</si>
  <si>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</si>
  <si>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</si>
  <si>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</si>
  <si>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</si>
  <si>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</si>
  <si>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</si>
  <si>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</si>
  <si>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</si>
  <si>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</si>
  <si>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</si>
  <si>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</si>
  <si>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</si>
  <si>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</si>
  <si>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</si>
  <si>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</si>
  <si>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</si>
  <si>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</si>
  <si>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</si>
  <si>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</si>
  <si>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</si>
  <si>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</si>
  <si>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</si>
  <si>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</si>
  <si>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</si>
  <si>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</si>
  <si>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</si>
  <si>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</si>
  <si>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</si>
  <si>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</si>
  <si>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</si>
  <si>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</si>
  <si>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</si>
  <si>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</si>
  <si>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</si>
  <si>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</si>
  <si>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</si>
  <si>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</si>
  <si>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</si>
  <si>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</si>
  <si>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</si>
  <si>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</si>
  <si>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</si>
  <si>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</si>
  <si>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</si>
  <si>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</si>
  <si>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</si>
  <si>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</si>
  <si>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</si>
  <si>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</si>
  <si>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</si>
  <si>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</si>
  <si>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</si>
  <si>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</si>
  <si>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</si>
  <si>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</si>
  <si>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</si>
  <si>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</si>
  <si>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</si>
  <si>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</si>
  <si>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</si>
  <si>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</si>
  <si>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</si>
  <si>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</si>
  <si>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</si>
  <si>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</si>
  <si>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</si>
  <si>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</si>
  <si>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</si>
  <si>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</si>
  <si>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</si>
  <si>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</si>
  <si>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</si>
  <si>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</si>
  <si>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</si>
  <si>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</si>
  <si>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</si>
  <si>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</si>
  <si>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</si>
  <si>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</si>
  <si>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</si>
  <si>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</si>
  <si>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</si>
  <si>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</si>
  <si>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</si>
  <si>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</si>
  <si>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</si>
  <si>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</si>
  <si>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</si>
  <si>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</si>
  <si>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</si>
  <si>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</si>
  <si>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</si>
  <si>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</si>
  <si>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</si>
  <si>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</si>
  <si>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</si>
  <si>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</si>
  <si>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</si>
  <si>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</si>
  <si>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</si>
  <si>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</si>
  <si>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</si>
  <si>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</si>
  <si>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</si>
  <si>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</si>
  <si>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</si>
  <si>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</si>
  <si>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</si>
  <si>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</si>
  <si>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</si>
  <si>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</si>
  <si>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</si>
  <si>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</si>
  <si>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</si>
  <si>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</si>
  <si>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</si>
  <si>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</si>
  <si>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</si>
  <si>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</si>
  <si>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</si>
  <si>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</si>
  <si>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 2022</t>
  </si>
  <si>
    <t>Check</t>
  </si>
  <si>
    <t>2023f</t>
  </si>
  <si>
    <t>Q4 2022</t>
  </si>
  <si>
    <t>2022/2021 Growth %</t>
  </si>
  <si>
    <t>2023f/2022 Growth %</t>
  </si>
  <si>
    <t>H2 2022</t>
  </si>
  <si>
    <t>Quarter Check</t>
  </si>
  <si>
    <t>Q1 2023</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</si>
  <si>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</si>
  <si>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</si>
  <si>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</si>
  <si>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</si>
  <si>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</si>
  <si>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</si>
  <si>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</si>
  <si>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</si>
  <si>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</si>
  <si>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</si>
  <si>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</si>
  <si>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</si>
  <si>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</si>
  <si>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</si>
  <si>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</si>
  <si>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</si>
  <si>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</si>
  <si>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Q3 2024</t>
  </si>
  <si>
    <t>Q4 2023</t>
  </si>
  <si>
    <t>Q4'23/Q4'22 Growth %</t>
  </si>
  <si>
    <t>Q4'23/Q3'23 Growth %</t>
  </si>
  <si>
    <t>H2 2023</t>
  </si>
  <si>
    <t>H2'23/H2'22 Growth %</t>
  </si>
  <si>
    <t>H2'23/H1'23 Growth %</t>
  </si>
  <si>
    <t>Variance</t>
  </si>
  <si>
    <t>2023/2022 Growth %</t>
  </si>
  <si>
    <t>2024f/2023 Growth %</t>
  </si>
  <si>
    <t>Q1'24 forecast</t>
  </si>
  <si>
    <t>Q1 2024</t>
  </si>
  <si>
    <t>Hydrogen Economy</t>
  </si>
  <si>
    <t>Q1'24/Q1'23 Growth %</t>
  </si>
  <si>
    <t>Q1'24/Q4'23 Growth %</t>
  </si>
  <si>
    <t>Hydrogen Stationary &amp; Other</t>
  </si>
  <si>
    <t>Hydrogen Stationary and Other</t>
  </si>
  <si>
    <t>Q2'24 forecast</t>
  </si>
  <si>
    <t>Q2 2024</t>
  </si>
  <si>
    <t>H1 2024</t>
  </si>
  <si>
    <t>Q2'24/Q1'24 Growth %</t>
  </si>
  <si>
    <t>Q2'24/Q2'23 Growth %</t>
  </si>
  <si>
    <t>H1'24/H12'23 Growth %</t>
  </si>
  <si>
    <t>H1'24H2'23 Growth %</t>
  </si>
  <si>
    <t>H2 2024</t>
  </si>
  <si>
    <t>Q4'23 forecast</t>
  </si>
  <si>
    <t>China Bars ≥ 500g</t>
  </si>
  <si>
    <t>Q3'24 forecast</t>
  </si>
  <si>
    <t>Q3'24/Q3'23 Growth %</t>
  </si>
  <si>
    <t>Q32'24/Q2'24 Growth %</t>
  </si>
  <si>
    <t>2025f</t>
  </si>
  <si>
    <t>2025f/2024f Growth %</t>
  </si>
  <si>
    <t>Months of demand cover</t>
  </si>
  <si>
    <t>H1'24/H2'23 Growth %</t>
  </si>
  <si>
    <t>Q4 2024</t>
  </si>
  <si>
    <t>H2'24/H2'23 Growth %</t>
  </si>
  <si>
    <t>Q4'24/Q4'23 Growth %</t>
  </si>
  <si>
    <t>Q4'24/Q3'24 Growth %</t>
  </si>
  <si>
    <t>Q4'24 forecast</t>
  </si>
  <si>
    <t>H2'24/H1'24 Growth %</t>
  </si>
  <si>
    <t>Jewllery</t>
  </si>
  <si>
    <t>Q1'25 Forecast</t>
  </si>
  <si>
    <t>Q1 2025</t>
  </si>
  <si>
    <t>Q1'25/Q1'24 Growth %</t>
  </si>
  <si>
    <t>Q1'25/Q4'24 Growth %</t>
  </si>
  <si>
    <t>2024/2023 Growth %</t>
  </si>
  <si>
    <t>2025f/2024 Growth %</t>
  </si>
  <si>
    <t>N/A</t>
  </si>
  <si>
    <t>&gt;±300%</t>
  </si>
  <si>
    <t>Source: SFA (Oxford) 2015- 2018. Metals Focus 2019-2025f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</si>
  <si>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</si>
  <si>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</si>
  <si>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</si>
  <si>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</si>
  <si>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</si>
  <si>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2,225*</t>
  </si>
  <si>
    <t>3,567**</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</si>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</sst>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2" formatCode="_-* #,##0.0_-;\-* #,##0.0_-;_-* &quot;-&quot;??_-;_-@_-"/>
    <numFmt numFmtId="173" formatCode="#,##0.0"/>
    <numFmt numFmtId="182" formatCode="_-* #,##0.00_-;\-* #,##0.00_-;_-* &quot;-&quot;??_-;_-@_-"/>
  </numFmts>
  <fonts count="60"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11"/>
      <color theme="0" tint="-0.499984740745262"/>
      <name val="Arial"/>
      <family val="2"/>
    </font>
    <font>
      <sz val="11"/>
      <color theme="0" tint="-0.499984740745262"/>
      <name val="Calibri"/>
      <family val="2"/>
      <scheme val="minor"/>
    </font>
    <font>
      <sz val="8"/>
      <color theme="0" tint="-0.499984740745262"/>
      <name val="Arial"/>
      <family val="2"/>
    </font>
    <font>
      <b/>
      <sz val="11"/>
      <color theme="0" tint="-0.499984740745262"/>
      <name val="Calibri"/>
      <family val="2"/>
      <scheme val="minor"/>
    </font>
    <font>
      <sz val="8"/>
      <color theme="0" tint="-0.499984740745262"/>
      <name val="Arial Narrow"/>
      <family val="2"/>
    </font>
    <font>
      <b/>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9">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182" fontId="1" fillId="0" borderId="0" applyFont="0" applyFill="0" applyBorder="0" applyAlignment="0" applyProtection="0"/>
    <xf numFmtId="182" fontId="3" fillId="0" borderId="0" applyFont="0" applyFill="0" applyBorder="0" applyAlignment="0" applyProtection="0"/>
    <xf numFmtId="182" fontId="2" fillId="0" borderId="0" applyFont="0" applyFill="0" applyBorder="0" applyAlignment="0" applyProtection="0"/>
    <xf numFmtId="182" fontId="1" fillId="0" borderId="0" applyFont="0" applyFill="0" applyBorder="0" applyAlignment="0" applyProtection="0"/>
    <xf numFmtId="182" fontId="3" fillId="0" borderId="0" applyFont="0" applyFill="0" applyBorder="0" applyAlignment="0" applyProtection="0"/>
    <xf numFmtId="182" fontId="2" fillId="0" borderId="0" applyFont="0" applyFill="0" applyBorder="0" applyAlignment="0" applyProtection="0"/>
  </cellStyleXfs>
  <cellXfs count="1118">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0" fontId="8" fillId="2" borderId="0" xfId="0"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2" fontId="9" fillId="2" borderId="0" xfId="7" applyNumberFormat="1" applyFont="1" applyFill="1"/>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2"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2"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3"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0" fontId="1" fillId="2" borderId="0" xfId="0" applyFont="1" applyFill="1" applyAlignment="1">
      <alignment vertical="center"/>
    </xf>
    <xf numFmtId="0" fontId="1" fillId="0" borderId="0" xfId="0" applyFont="1" applyAlignment="1">
      <alignment vertical="center"/>
    </xf>
    <xf numFmtId="0" fontId="52" fillId="2" borderId="0" xfId="0" applyFont="1" applyFill="1" applyAlignment="1">
      <alignment vertical="center"/>
    </xf>
    <xf numFmtId="0" fontId="53" fillId="2" borderId="0" xfId="0" applyFont="1" applyFill="1" applyAlignment="1">
      <alignment horizontal="right" vertical="center"/>
    </xf>
    <xf numFmtId="0" fontId="53" fillId="2" borderId="0" xfId="0" applyFont="1" applyFill="1" applyAlignment="1">
      <alignment vertical="center"/>
    </xf>
    <xf numFmtId="0" fontId="54" fillId="2" borderId="0" xfId="0" applyFont="1" applyFill="1" applyAlignment="1">
      <alignment vertical="center"/>
    </xf>
    <xf numFmtId="0" fontId="52" fillId="2" borderId="0" xfId="0" applyFont="1" applyFill="1" applyAlignment="1">
      <alignment horizontal="right" vertical="center"/>
    </xf>
    <xf numFmtId="0" fontId="52" fillId="2" borderId="0" xfId="7" applyNumberFormat="1" applyFont="1" applyFill="1" applyAlignment="1">
      <alignment horizontal="right" vertical="center"/>
    </xf>
    <xf numFmtId="3" fontId="52" fillId="2" borderId="0" xfId="0" applyNumberFormat="1" applyFont="1" applyFill="1" applyAlignment="1">
      <alignment horizontal="right" vertical="center"/>
    </xf>
    <xf numFmtId="0" fontId="52" fillId="2" borderId="0" xfId="0" applyFont="1" applyFill="1" applyAlignment="1">
      <alignment horizontal="center" vertical="center"/>
    </xf>
    <xf numFmtId="0" fontId="53" fillId="2" borderId="0" xfId="0" applyFont="1" applyFill="1" applyAlignment="1">
      <alignment horizontal="center" vertical="center"/>
    </xf>
    <xf numFmtId="3" fontId="52" fillId="2" borderId="0" xfId="7" applyNumberFormat="1" applyFont="1" applyFill="1" applyBorder="1" applyAlignment="1">
      <alignment horizontal="right" vertical="center"/>
    </xf>
    <xf numFmtId="3" fontId="55" fillId="2" borderId="0" xfId="0" applyNumberFormat="1" applyFont="1" applyFill="1" applyAlignment="1">
      <alignment vertical="center"/>
    </xf>
    <xf numFmtId="0" fontId="55" fillId="2" borderId="0" xfId="0" applyFont="1" applyFill="1" applyAlignment="1">
      <alignment horizontal="right" vertical="center"/>
    </xf>
    <xf numFmtId="3" fontId="55" fillId="2" borderId="0" xfId="0" applyNumberFormat="1" applyFont="1" applyFill="1" applyAlignment="1">
      <alignment horizontal="right" vertical="center"/>
    </xf>
    <xf numFmtId="3" fontId="52" fillId="2" borderId="2" xfId="0" applyNumberFormat="1" applyFont="1" applyFill="1" applyBorder="1" applyAlignment="1">
      <alignment horizontal="right" vertical="center"/>
    </xf>
    <xf numFmtId="3" fontId="55" fillId="2" borderId="2" xfId="0" applyNumberFormat="1" applyFont="1" applyFill="1" applyBorder="1" applyAlignment="1">
      <alignment horizontal="right" vertical="center"/>
    </xf>
    <xf numFmtId="166" fontId="55" fillId="2" borderId="24" xfId="0" applyNumberFormat="1" applyFont="1" applyFill="1" applyBorder="1" applyAlignment="1">
      <alignment horizontal="right" vertical="center"/>
    </xf>
    <xf numFmtId="0" fontId="52" fillId="2" borderId="1" xfId="0" applyFont="1" applyFill="1" applyBorder="1" applyAlignment="1">
      <alignmen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167" fontId="52" fillId="2" borderId="1" xfId="7" applyNumberFormat="1" applyFont="1" applyFill="1" applyBorder="1" applyAlignment="1">
      <alignment horizontal="right" vertical="center"/>
    </xf>
    <xf numFmtId="167" fontId="52" fillId="2" borderId="0" xfId="7" applyNumberFormat="1" applyFont="1" applyFill="1" applyAlignment="1">
      <alignment horizontal="right" vertical="center"/>
    </xf>
    <xf numFmtId="167" fontId="52" fillId="2" borderId="0" xfId="7" applyNumberFormat="1" applyFont="1" applyFill="1" applyBorder="1" applyAlignment="1">
      <alignment horizontal="right" vertical="center"/>
    </xf>
    <xf numFmtId="0" fontId="56" fillId="2" borderId="0" xfId="0" applyFont="1" applyFill="1" applyAlignment="1">
      <alignment vertical="center"/>
    </xf>
    <xf numFmtId="167" fontId="55" fillId="2" borderId="0" xfId="7" applyNumberFormat="1" applyFont="1" applyFill="1" applyAlignment="1">
      <alignment horizontal="right" vertical="center"/>
    </xf>
    <xf numFmtId="0" fontId="55" fillId="2" borderId="0" xfId="0" applyFont="1" applyFill="1" applyAlignment="1">
      <alignment vertical="center"/>
    </xf>
    <xf numFmtId="167" fontId="57" fillId="2" borderId="2" xfId="7" applyNumberFormat="1" applyFont="1" applyFill="1" applyBorder="1" applyAlignment="1">
      <alignment horizontal="right" vertical="center"/>
    </xf>
    <xf numFmtId="3" fontId="57" fillId="2" borderId="2" xfId="0" applyNumberFormat="1" applyFont="1" applyFill="1" applyBorder="1" applyAlignment="1">
      <alignment horizontal="right" vertical="center"/>
    </xf>
    <xf numFmtId="0" fontId="52" fillId="2" borderId="2" xfId="0" applyFont="1" applyFill="1" applyBorder="1" applyAlignment="1">
      <alignment vertical="center"/>
    </xf>
    <xf numFmtId="167" fontId="52" fillId="2" borderId="2" xfId="7" applyNumberFormat="1" applyFont="1" applyFill="1" applyBorder="1" applyAlignment="1">
      <alignment horizontal="right" vertical="center"/>
    </xf>
    <xf numFmtId="37" fontId="52" fillId="2" borderId="0" xfId="7" applyNumberFormat="1" applyFont="1" applyFill="1" applyAlignment="1">
      <alignment horizontal="right" vertical="center"/>
    </xf>
    <xf numFmtId="37" fontId="55" fillId="2" borderId="0" xfId="0" applyNumberFormat="1" applyFont="1" applyFill="1" applyAlignment="1">
      <alignment horizontal="right" vertical="center"/>
    </xf>
    <xf numFmtId="37" fontId="55" fillId="2" borderId="0" xfId="7" applyNumberFormat="1" applyFont="1" applyFill="1" applyAlignment="1">
      <alignment horizontal="right" vertical="center"/>
    </xf>
    <xf numFmtId="165" fontId="52" fillId="2" borderId="0" xfId="0" applyNumberFormat="1" applyFont="1" applyFill="1" applyAlignment="1">
      <alignment horizontal="right" vertical="center"/>
    </xf>
    <xf numFmtId="167" fontId="52" fillId="2" borderId="3" xfId="7" applyNumberFormat="1" applyFont="1" applyFill="1" applyBorder="1" applyAlignment="1">
      <alignment horizontal="right" vertical="center"/>
    </xf>
    <xf numFmtId="167" fontId="55" fillId="2" borderId="0" xfId="7" applyNumberFormat="1" applyFont="1" applyFill="1" applyAlignment="1">
      <alignment vertical="center"/>
    </xf>
    <xf numFmtId="167" fontId="54" fillId="2" borderId="0" xfId="7" applyNumberFormat="1" applyFont="1" applyFill="1" applyAlignment="1">
      <alignment vertical="center"/>
    </xf>
    <xf numFmtId="0" fontId="52" fillId="2" borderId="3" xfId="0" applyFont="1" applyFill="1" applyBorder="1" applyAlignment="1">
      <alignment vertical="center"/>
    </xf>
    <xf numFmtId="3" fontId="52" fillId="2" borderId="3" xfId="0" applyNumberFormat="1" applyFont="1" applyFill="1" applyBorder="1" applyAlignment="1">
      <alignment horizontal="right" vertical="center"/>
    </xf>
    <xf numFmtId="3" fontId="52" fillId="2" borderId="3" xfId="0" applyNumberFormat="1" applyFont="1" applyFill="1" applyBorder="1" applyAlignment="1">
      <alignment vertical="center"/>
    </xf>
    <xf numFmtId="3" fontId="52" fillId="2" borderId="0" xfId="0" applyNumberFormat="1" applyFont="1" applyFill="1" applyAlignment="1">
      <alignment vertical="center"/>
    </xf>
    <xf numFmtId="0" fontId="59" fillId="2" borderId="0" xfId="0" applyFont="1" applyFill="1" applyAlignment="1">
      <alignment horizontal="right" vertical="center"/>
    </xf>
    <xf numFmtId="0" fontId="54" fillId="2" borderId="0" xfId="0" applyFont="1" applyFill="1"/>
    <xf numFmtId="0" fontId="53" fillId="2" borderId="0" xfId="0" applyFont="1" applyFill="1"/>
    <xf numFmtId="0" fontId="53" fillId="2" borderId="0" xfId="0" applyFont="1" applyFill="1" applyAlignment="1">
      <alignment horizontal="right"/>
    </xf>
    <xf numFmtId="167" fontId="53" fillId="2" borderId="0" xfId="7" applyNumberFormat="1" applyFont="1" applyFill="1" applyAlignment="1">
      <alignment horizontal="right"/>
    </xf>
    <xf numFmtId="2" fontId="53" fillId="2" borderId="0" xfId="1" applyNumberFormat="1" applyFont="1" applyFill="1" applyBorder="1" applyAlignment="1">
      <alignment horizontal="right"/>
    </xf>
    <xf numFmtId="9" fontId="53" fillId="2" borderId="0" xfId="1" applyFont="1" applyFill="1"/>
    <xf numFmtId="3" fontId="53" fillId="2" borderId="0" xfId="0" applyNumberFormat="1" applyFont="1" applyFill="1"/>
    <xf numFmtId="2" fontId="53" fillId="2" borderId="0" xfId="1" applyNumberFormat="1" applyFont="1" applyFill="1" applyBorder="1"/>
    <xf numFmtId="0" fontId="52" fillId="2" borderId="0" xfId="0" applyFont="1" applyFill="1" applyAlignment="1">
      <alignment horizontal="right" vertical="center" wrapText="1"/>
    </xf>
    <xf numFmtId="9" fontId="52" fillId="2" borderId="0" xfId="1" applyFont="1" applyFill="1" applyBorder="1" applyAlignment="1">
      <alignment horizontal="right" vertical="center" wrapText="1"/>
    </xf>
    <xf numFmtId="9" fontId="52" fillId="2" borderId="0" xfId="1" applyFont="1" applyFill="1" applyBorder="1" applyAlignment="1">
      <alignment horizontal="center" vertical="center" wrapText="1"/>
    </xf>
    <xf numFmtId="3" fontId="52" fillId="2" borderId="0" xfId="0" applyNumberFormat="1" applyFont="1" applyFill="1" applyAlignment="1">
      <alignment horizontal="left"/>
    </xf>
    <xf numFmtId="0" fontId="56" fillId="2" borderId="0" xfId="0" applyFont="1" applyFill="1"/>
    <xf numFmtId="3" fontId="55" fillId="2" borderId="0" xfId="0" applyNumberFormat="1" applyFont="1" applyFill="1" applyAlignment="1">
      <alignment horizontal="right"/>
    </xf>
    <xf numFmtId="1" fontId="54" fillId="2" borderId="0" xfId="7" applyNumberFormat="1" applyFont="1" applyFill="1"/>
    <xf numFmtId="1" fontId="52" fillId="2" borderId="3" xfId="7" applyNumberFormat="1" applyFont="1" applyFill="1" applyBorder="1" applyAlignment="1">
      <alignment vertical="center"/>
    </xf>
    <xf numFmtId="0" fontId="55" fillId="2" borderId="0" xfId="0" applyFont="1" applyFill="1"/>
    <xf numFmtId="166" fontId="55" fillId="2" borderId="0" xfId="0" applyNumberFormat="1" applyFont="1" applyFill="1" applyAlignment="1">
      <alignment horizontal="right"/>
    </xf>
    <xf numFmtId="1" fontId="52" fillId="2" borderId="3" xfId="7" applyNumberFormat="1" applyFont="1" applyFill="1" applyBorder="1" applyAlignment="1">
      <alignment horizontal="right" vertical="center"/>
    </xf>
    <xf numFmtId="0" fontId="55" fillId="2" borderId="0" xfId="0" applyFont="1" applyFill="1" applyAlignment="1">
      <alignment horizontal="right"/>
    </xf>
    <xf numFmtId="43" fontId="55" fillId="2" borderId="0" xfId="7" applyFont="1" applyFill="1" applyAlignment="1">
      <alignment horizontal="right"/>
    </xf>
    <xf numFmtId="166" fontId="55" fillId="2" borderId="24" xfId="0" applyNumberFormat="1" applyFont="1" applyFill="1" applyBorder="1" applyAlignment="1">
      <alignment horizontal="right"/>
    </xf>
    <xf numFmtId="167" fontId="55" fillId="2" borderId="0" xfId="7" applyNumberFormat="1" applyFont="1" applyFill="1" applyAlignment="1">
      <alignment horizontal="right"/>
    </xf>
    <xf numFmtId="37" fontId="52" fillId="2" borderId="3" xfId="7" applyNumberFormat="1" applyFont="1" applyFill="1" applyBorder="1" applyAlignment="1">
      <alignment horizontal="right" vertical="center"/>
    </xf>
    <xf numFmtId="172" fontId="55" fillId="2" borderId="0" xfId="7" applyNumberFormat="1" applyFont="1" applyFill="1" applyAlignment="1">
      <alignment horizontal="right"/>
    </xf>
    <xf numFmtId="0" fontId="54" fillId="0" borderId="0" xfId="0" applyFont="1"/>
    <xf numFmtId="9" fontId="52" fillId="2" borderId="0" xfId="1" applyFont="1" applyFill="1" applyBorder="1" applyAlignment="1">
      <alignment horizontal="right" vertical="center"/>
    </xf>
    <xf numFmtId="9" fontId="55" fillId="2" borderId="0" xfId="1" applyFont="1" applyFill="1" applyBorder="1" applyAlignment="1">
      <alignment horizontal="right" vertical="center"/>
    </xf>
    <xf numFmtId="9" fontId="55" fillId="2" borderId="17" xfId="1" applyFont="1" applyFill="1" applyBorder="1" applyAlignment="1">
      <alignment horizontal="right" vertical="center"/>
    </xf>
    <xf numFmtId="9" fontId="55" fillId="2" borderId="0" xfId="1" applyFont="1" applyFill="1" applyBorder="1" applyAlignment="1">
      <alignment horizontal="right"/>
    </xf>
    <xf numFmtId="9" fontId="52" fillId="2" borderId="1" xfId="1" applyFont="1" applyFill="1" applyBorder="1" applyAlignment="1">
      <alignment horizontal="right" vertical="center"/>
    </xf>
    <xf numFmtId="170" fontId="55" fillId="2" borderId="0" xfId="0" applyNumberFormat="1" applyFont="1" applyFill="1" applyAlignment="1">
      <alignment horizontal="right" vertical="center"/>
    </xf>
    <xf numFmtId="9" fontId="52" fillId="2" borderId="2" xfId="1" applyFont="1" applyFill="1" applyBorder="1" applyAlignment="1">
      <alignment horizontal="right" vertical="center"/>
    </xf>
    <xf numFmtId="9" fontId="55" fillId="2" borderId="2" xfId="1" applyFont="1" applyFill="1" applyBorder="1" applyAlignment="1">
      <alignment horizontal="right" vertical="center"/>
    </xf>
    <xf numFmtId="9" fontId="52" fillId="2" borderId="3" xfId="1" applyFont="1" applyFill="1" applyBorder="1" applyAlignment="1">
      <alignment horizontal="right" vertical="center"/>
    </xf>
    <xf numFmtId="38" fontId="55" fillId="2" borderId="0" xfId="0" applyNumberFormat="1" applyFont="1" applyFill="1" applyAlignment="1">
      <alignment horizontal="right"/>
    </xf>
    <xf numFmtId="9" fontId="53" fillId="2" borderId="0" xfId="1" applyFont="1" applyFill="1" applyBorder="1"/>
    <xf numFmtId="9" fontId="52" fillId="2" borderId="20" xfId="1" applyFont="1" applyFill="1" applyBorder="1" applyAlignment="1">
      <alignment horizontal="right" vertical="center"/>
    </xf>
    <xf numFmtId="167" fontId="52" fillId="2" borderId="0" xfId="1" applyNumberFormat="1" applyFont="1" applyFill="1" applyBorder="1" applyAlignment="1">
      <alignment horizontal="right" vertical="center"/>
    </xf>
    <xf numFmtId="9" fontId="55"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1" fontId="52" fillId="2" borderId="0" xfId="7" applyNumberFormat="1" applyFont="1" applyFill="1" applyAlignment="1">
      <alignment horizontal="right" vertical="center"/>
    </xf>
    <xf numFmtId="43" fontId="55" fillId="2" borderId="0" xfId="7" applyFont="1" applyFill="1"/>
    <xf numFmtId="3" fontId="58" fillId="2" borderId="2" xfId="0" applyNumberFormat="1" applyFont="1" applyFill="1" applyBorder="1" applyAlignment="1">
      <alignment horizontal="right" vertical="center"/>
    </xf>
    <xf numFmtId="9" fontId="52" fillId="2" borderId="23" xfId="1" applyFont="1" applyFill="1" applyBorder="1" applyAlignment="1">
      <alignment horizontal="right" vertical="center"/>
    </xf>
    <xf numFmtId="9" fontId="52" fillId="2" borderId="3" xfId="0" applyNumberFormat="1" applyFont="1" applyFill="1" applyBorder="1" applyAlignment="1">
      <alignment horizontal="right" vertical="center"/>
    </xf>
    <xf numFmtId="0" fontId="55" fillId="2" borderId="0" xfId="0" applyFont="1" applyFill="1" applyAlignment="1">
      <alignment horizontal="center" vertical="center"/>
    </xf>
    <xf numFmtId="9" fontId="55" fillId="2" borderId="0" xfId="8" applyFont="1" applyFill="1" applyBorder="1" applyAlignment="1">
      <alignment horizontal="right" vertical="center"/>
    </xf>
    <xf numFmtId="1" fontId="55" fillId="2" borderId="0" xfId="0" applyNumberFormat="1" applyFont="1" applyFill="1" applyAlignment="1">
      <alignment horizontal="right" vertical="center"/>
    </xf>
    <xf numFmtId="1" fontId="52" fillId="2" borderId="0" xfId="0" applyNumberFormat="1" applyFont="1" applyFill="1" applyAlignment="1">
      <alignment horizontal="right" vertical="center"/>
    </xf>
    <xf numFmtId="1" fontId="55" fillId="2" borderId="0" xfId="0" applyNumberFormat="1" applyFont="1" applyFill="1" applyAlignment="1">
      <alignment horizontal="right"/>
    </xf>
    <xf numFmtId="0" fontId="52" fillId="2" borderId="0" xfId="0" applyFont="1" applyFill="1" applyAlignment="1">
      <alignment horizontal="left"/>
    </xf>
    <xf numFmtId="3" fontId="52" fillId="2" borderId="0" xfId="0" applyNumberFormat="1" applyFont="1" applyFill="1" applyAlignment="1">
      <alignment horizontal="right"/>
    </xf>
    <xf numFmtId="9" fontId="52" fillId="2" borderId="0" xfId="8" applyFont="1" applyFill="1" applyBorder="1" applyAlignment="1">
      <alignment horizontal="right"/>
    </xf>
    <xf numFmtId="1" fontId="52" fillId="2" borderId="0" xfId="0" applyNumberFormat="1" applyFont="1" applyFill="1" applyAlignment="1">
      <alignment horizontal="right"/>
    </xf>
    <xf numFmtId="0" fontId="55" fillId="2" borderId="2" xfId="0" applyFont="1" applyFill="1" applyBorder="1" applyAlignment="1">
      <alignment horizontal="right" vertical="center"/>
    </xf>
    <xf numFmtId="9" fontId="55" fillId="2" borderId="2" xfId="8" applyFont="1" applyFill="1" applyBorder="1" applyAlignment="1">
      <alignment horizontal="right" vertical="center"/>
    </xf>
    <xf numFmtId="1" fontId="55" fillId="2" borderId="2" xfId="0" applyNumberFormat="1" applyFont="1" applyFill="1" applyBorder="1" applyAlignment="1">
      <alignment horizontal="right" vertical="center"/>
    </xf>
    <xf numFmtId="1" fontId="55" fillId="2" borderId="0" xfId="8" applyNumberFormat="1" applyFont="1" applyFill="1" applyBorder="1" applyAlignment="1">
      <alignment horizontal="right" vertical="center"/>
    </xf>
    <xf numFmtId="0" fontId="52" fillId="2" borderId="4" xfId="0" applyFont="1" applyFill="1" applyBorder="1" applyAlignment="1">
      <alignment horizontal="left"/>
    </xf>
    <xf numFmtId="3" fontId="52" fillId="2" borderId="4" xfId="0" applyNumberFormat="1" applyFont="1" applyFill="1" applyBorder="1" applyAlignment="1">
      <alignment horizontal="right"/>
    </xf>
    <xf numFmtId="9" fontId="52" fillId="2" borderId="4" xfId="8" applyFont="1" applyFill="1" applyBorder="1" applyAlignment="1">
      <alignment horizontal="right"/>
    </xf>
    <xf numFmtId="1" fontId="52" fillId="2" borderId="4" xfId="0" applyNumberFormat="1" applyFont="1" applyFill="1" applyBorder="1" applyAlignment="1">
      <alignment horizontal="right"/>
    </xf>
    <xf numFmtId="0" fontId="52" fillId="2" borderId="5" xfId="0" applyFont="1" applyFill="1" applyBorder="1" applyAlignment="1">
      <alignment horizontal="left"/>
    </xf>
    <xf numFmtId="3" fontId="52" fillId="2" borderId="5" xfId="0" applyNumberFormat="1" applyFont="1" applyFill="1" applyBorder="1" applyAlignment="1">
      <alignment horizontal="right"/>
    </xf>
    <xf numFmtId="9" fontId="52" fillId="2" borderId="5" xfId="8" applyFont="1" applyFill="1" applyBorder="1" applyAlignment="1">
      <alignment horizontal="right"/>
    </xf>
    <xf numFmtId="1" fontId="52" fillId="2" borderId="5" xfId="0" applyNumberFormat="1" applyFont="1" applyFill="1" applyBorder="1" applyAlignment="1">
      <alignment horizontal="right"/>
    </xf>
    <xf numFmtId="0" fontId="52" fillId="2" borderId="10" xfId="0" applyFont="1" applyFill="1" applyBorder="1" applyAlignment="1">
      <alignment horizontal="left"/>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1" fontId="52" fillId="2" borderId="26" xfId="0" applyNumberFormat="1" applyFont="1" applyFill="1" applyBorder="1" applyAlignment="1">
      <alignment horizontal="right"/>
    </xf>
    <xf numFmtId="0" fontId="52" fillId="2" borderId="0" xfId="0" applyFont="1" applyFill="1"/>
    <xf numFmtId="0" fontId="55" fillId="2" borderId="13" xfId="0" applyFont="1" applyFill="1" applyBorder="1" applyAlignment="1">
      <alignment horizontal="right" vertical="center"/>
    </xf>
    <xf numFmtId="1" fontId="52" fillId="2" borderId="13" xfId="0" applyNumberFormat="1" applyFont="1" applyFill="1" applyBorder="1" applyAlignment="1">
      <alignment horizontal="right"/>
    </xf>
    <xf numFmtId="0" fontId="52" fillId="2" borderId="0" xfId="0" applyFont="1" applyFill="1" applyAlignment="1">
      <alignment horizontal="left" vertical="center"/>
    </xf>
    <xf numFmtId="0" fontId="52" fillId="2" borderId="0" xfId="0" applyFont="1" applyFill="1" applyAlignment="1">
      <alignment horizontal="right"/>
    </xf>
    <xf numFmtId="0" fontId="55" fillId="2" borderId="0" xfId="0" applyFont="1" applyFill="1" applyAlignment="1">
      <alignment horizontal="left"/>
    </xf>
    <xf numFmtId="0" fontId="52" fillId="2" borderId="2" xfId="0" applyFont="1" applyFill="1" applyBorder="1" applyAlignment="1">
      <alignment horizontal="right"/>
    </xf>
    <xf numFmtId="3" fontId="52" fillId="2" borderId="2" xfId="0" applyNumberFormat="1" applyFont="1" applyFill="1" applyBorder="1" applyAlignment="1">
      <alignment horizontal="right"/>
    </xf>
    <xf numFmtId="9" fontId="52" fillId="2" borderId="2" xfId="8" applyFont="1" applyFill="1" applyBorder="1" applyAlignment="1">
      <alignment horizontal="right"/>
    </xf>
    <xf numFmtId="1" fontId="52" fillId="2" borderId="2" xfId="0" applyNumberFormat="1" applyFont="1" applyFill="1" applyBorder="1" applyAlignment="1">
      <alignment horizontal="right"/>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167" fontId="52" fillId="2" borderId="0" xfId="7" applyNumberFormat="1" applyFont="1" applyFill="1" applyAlignment="1">
      <alignment horizontal="right"/>
    </xf>
    <xf numFmtId="167" fontId="55" fillId="2" borderId="2" xfId="7" applyNumberFormat="1" applyFont="1" applyFill="1" applyBorder="1" applyAlignment="1">
      <alignment horizontal="right" vertical="center"/>
    </xf>
    <xf numFmtId="167" fontId="52" fillId="2" borderId="0" xfId="0" applyNumberFormat="1" applyFont="1" applyFill="1" applyAlignment="1">
      <alignment horizontal="right" vertical="center" wrapText="1"/>
    </xf>
    <xf numFmtId="43" fontId="54" fillId="2" borderId="0" xfId="7" applyFont="1" applyFill="1" applyAlignment="1">
      <alignment horizontal="right"/>
    </xf>
    <xf numFmtId="0" fontId="54" fillId="2" borderId="0" xfId="0" applyFont="1" applyFill="1" applyAlignment="1">
      <alignment horizontal="right"/>
    </xf>
    <xf numFmtId="0" fontId="0" fillId="2" borderId="0" xfId="0" applyFill="1"/>
    <xf numFmtId="9" fontId="52" fillId="2" borderId="0" xfId="0" applyNumberFormat="1" applyFont="1" applyFill="1" applyAlignment="1">
      <alignment horizontal="center" vertical="center" wrapText="1"/>
    </xf>
    <xf numFmtId="9" fontId="55" fillId="2" borderId="0" xfId="8" applyFont="1" applyFill="1" applyBorder="1" applyAlignment="1">
      <alignment vertical="center"/>
    </xf>
    <xf numFmtId="9" fontId="55" fillId="2" borderId="2" xfId="8" applyFont="1" applyFill="1" applyBorder="1" applyAlignment="1">
      <alignment vertical="center"/>
    </xf>
    <xf numFmtId="3" fontId="55" fillId="2" borderId="0" xfId="0" applyNumberFormat="1" applyFont="1" applyFill="1"/>
    <xf numFmtId="3" fontId="59" fillId="2" borderId="0" xfId="0" applyNumberFormat="1" applyFont="1" applyFill="1" applyAlignment="1">
      <alignment vertical="center"/>
    </xf>
    <xf numFmtId="9" fontId="59" fillId="2" borderId="0" xfId="8" applyFont="1" applyFill="1" applyBorder="1" applyAlignment="1">
      <alignment vertical="center"/>
    </xf>
    <xf numFmtId="3" fontId="59" fillId="2" borderId="2" xfId="0" applyNumberFormat="1" applyFont="1" applyFill="1" applyBorder="1" applyAlignment="1">
      <alignment vertical="center"/>
    </xf>
  </cellXfs>
  <cellStyles count="19">
    <cellStyle name="Comma" xfId="7" builtinId="3"/>
    <cellStyle name="Comma 2" xfId="5" xr:uid="{00000000-0005-0000-0000-000000000000}"/>
    <cellStyle name="Comma 2 2" xfId="6" xr:uid="{00000000-0005-0000-0000-000001000000}"/>
    <cellStyle name="Comma 2 2 2" xfId="10" xr:uid="{B78BBF41-57BB-47C1-A187-64E11B2D310B}"/>
    <cellStyle name="Comma 2 2 2 2" xfId="17" xr:uid="{121C89A4-6808-4A8B-803C-585709EF15EE}"/>
    <cellStyle name="Comma 2 2 3" xfId="14" xr:uid="{F5E18E4D-F268-4909-9D7B-3A509BD8C49B}"/>
    <cellStyle name="Comma 2 3" xfId="9" xr:uid="{740D4841-13AF-4C29-A0FA-877490245DE2}"/>
    <cellStyle name="Comma 2 3 2" xfId="16" xr:uid="{B1A89416-ADFB-45AB-92F4-DB902D8FBA47}"/>
    <cellStyle name="Comma 2 4" xfId="13" xr:uid="{8AD88EDC-74B5-4395-B42A-6BA5D6ABD2FC}"/>
    <cellStyle name="Comma 3" xfId="11" xr:uid="{1378CA1C-289D-49D7-A85E-F528532CD1DA}"/>
    <cellStyle name="Comma 3 2" xfId="18" xr:uid="{142C4BA0-D4FF-4E75-8D4B-D280A13E5630}"/>
    <cellStyle name="Comma 4" xfId="15" xr:uid="{AC5043AB-EB6D-4468-87B9-85A86378A0CA}"/>
    <cellStyle name="Normal" xfId="0" builtinId="0"/>
    <cellStyle name="Normal 2" xfId="2" xr:uid="{00000000-0005-0000-0000-000003000000}"/>
    <cellStyle name="Normal 3" xfId="4" xr:uid="{00000000-0005-0000-0000-000004000000}"/>
    <cellStyle name="Normal 3 2" xfId="12" xr:uid="{E30D74CF-0AA3-41C0-BA69-98E7719230F1}"/>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96CC1A67-0EFB-458B-AA78-102599364198}"/>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6953125" defaultRowHeight="14" x14ac:dyDescent="0.3"/>
  <cols>
    <col min="1" max="1" width="9.26953125" style="15"/>
    <col min="2" max="2" width="26.269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26953125" style="15"/>
    <col min="32" max="33" width="10.26953125" style="15" customWidth="1"/>
    <col min="34" max="44" width="9.26953125" style="15"/>
    <col min="45" max="45" width="10" style="15" customWidth="1"/>
    <col min="46" max="46" width="10.26953125" style="15" customWidth="1"/>
    <col min="47" max="16384" width="9.26953125" style="15"/>
  </cols>
  <sheetData>
    <row r="1" spans="1:48" x14ac:dyDescent="0.3">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3">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3">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3">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3">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3">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3">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3">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3">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3">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3">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3">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3">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3">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3">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3">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3">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3">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3">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3">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3">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3">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3">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3">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3">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3">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3">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3">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3">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3">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3">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3">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3">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3">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3">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3">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3">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3">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3">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3">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3">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3">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3">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3">
      <c r="C45" s="36"/>
      <c r="D45" s="36"/>
      <c r="E45" s="36"/>
      <c r="F45" s="36"/>
      <c r="G45" s="36"/>
      <c r="H45" s="36"/>
      <c r="I45" s="36"/>
      <c r="J45" s="36"/>
      <c r="K45" s="36"/>
      <c r="L45" s="36"/>
      <c r="M45" s="36"/>
      <c r="N45" s="36"/>
    </row>
    <row r="46" spans="1:48" x14ac:dyDescent="0.3">
      <c r="S46" s="64"/>
      <c r="T46" s="64"/>
      <c r="U46" s="64"/>
      <c r="V46" s="64"/>
      <c r="W46" s="64"/>
      <c r="X46" s="64"/>
      <c r="Y46" s="64"/>
      <c r="Z46" s="64"/>
      <c r="AA46" s="64"/>
      <c r="AB46" s="64"/>
      <c r="AC46" s="64"/>
      <c r="AD46" s="64"/>
      <c r="AE46" s="64"/>
      <c r="AF46" s="64"/>
      <c r="AG46" s="64"/>
      <c r="AH46" s="64"/>
    </row>
    <row r="47" spans="1:48" x14ac:dyDescent="0.3">
      <c r="S47" s="78"/>
      <c r="T47" s="78"/>
      <c r="U47" s="78"/>
      <c r="V47" s="78"/>
      <c r="W47" s="78"/>
      <c r="X47" s="78"/>
      <c r="Y47" s="78"/>
      <c r="Z47" s="78"/>
      <c r="AA47" s="78"/>
      <c r="AB47" s="78"/>
      <c r="AC47" s="78"/>
      <c r="AD47" s="78"/>
      <c r="AE47" s="78"/>
      <c r="AF47" s="78"/>
      <c r="AG47" s="78"/>
      <c r="AH47" s="78"/>
    </row>
    <row r="48" spans="1:48" x14ac:dyDescent="0.3">
      <c r="S48" s="64"/>
      <c r="T48" s="64"/>
      <c r="U48" s="64"/>
      <c r="V48" s="64"/>
      <c r="W48" s="64"/>
      <c r="X48" s="64"/>
      <c r="Y48" s="64"/>
      <c r="Z48" s="64"/>
      <c r="AA48" s="64"/>
      <c r="AB48" s="64"/>
      <c r="AC48" s="64"/>
      <c r="AD48" s="64"/>
      <c r="AE48" s="64"/>
      <c r="AF48" s="64"/>
      <c r="AG48" s="64"/>
      <c r="AH48" s="64"/>
    </row>
    <row r="49" spans="19:34" x14ac:dyDescent="0.3">
      <c r="S49" s="64"/>
      <c r="T49" s="64"/>
      <c r="U49" s="64"/>
      <c r="V49" s="64"/>
      <c r="W49" s="64"/>
      <c r="X49" s="64"/>
      <c r="Y49" s="64"/>
      <c r="Z49" s="64"/>
      <c r="AA49" s="64"/>
      <c r="AB49" s="64"/>
      <c r="AC49" s="64"/>
      <c r="AD49" s="64"/>
      <c r="AE49" s="64"/>
      <c r="AF49" s="64"/>
      <c r="AG49" s="64"/>
      <c r="AH49" s="64"/>
    </row>
    <row r="50" spans="19:34" x14ac:dyDescent="0.3">
      <c r="S50" s="64"/>
      <c r="T50" s="64"/>
      <c r="U50" s="64"/>
      <c r="V50" s="64"/>
      <c r="W50" s="64"/>
      <c r="X50" s="64"/>
      <c r="Y50" s="64"/>
      <c r="Z50" s="64"/>
      <c r="AA50" s="64"/>
      <c r="AB50" s="64"/>
      <c r="AC50" s="64"/>
      <c r="AD50" s="64"/>
      <c r="AE50" s="64"/>
      <c r="AF50" s="64"/>
      <c r="AG50" s="64"/>
      <c r="AH50" s="64"/>
    </row>
    <row r="51" spans="19:34" x14ac:dyDescent="0.3">
      <c r="S51" s="64"/>
      <c r="T51" s="64"/>
      <c r="U51" s="64"/>
      <c r="V51" s="64"/>
      <c r="W51" s="64"/>
      <c r="X51" s="64"/>
      <c r="Y51" s="64"/>
      <c r="Z51" s="64"/>
      <c r="AA51" s="64"/>
      <c r="AB51" s="64"/>
      <c r="AC51" s="64"/>
      <c r="AD51" s="64"/>
      <c r="AE51" s="64"/>
      <c r="AF51" s="64"/>
      <c r="AG51" s="64"/>
      <c r="AH51" s="64"/>
    </row>
    <row r="52" spans="19:34" x14ac:dyDescent="0.3">
      <c r="S52" s="64"/>
      <c r="T52" s="64"/>
      <c r="U52" s="64"/>
      <c r="V52" s="64"/>
      <c r="W52" s="64"/>
      <c r="X52" s="64"/>
      <c r="Y52" s="64"/>
      <c r="Z52" s="64"/>
      <c r="AA52" s="64"/>
      <c r="AB52" s="64"/>
      <c r="AC52" s="64"/>
      <c r="AD52" s="64"/>
      <c r="AE52" s="64"/>
      <c r="AF52" s="64"/>
      <c r="AG52" s="64"/>
      <c r="AH52" s="64"/>
    </row>
    <row r="53" spans="19:34" x14ac:dyDescent="0.3">
      <c r="S53" s="64"/>
      <c r="T53" s="64"/>
      <c r="U53" s="64"/>
      <c r="V53" s="64"/>
      <c r="W53" s="64"/>
      <c r="X53" s="64"/>
      <c r="Y53" s="64"/>
      <c r="Z53" s="64"/>
      <c r="AA53" s="64"/>
      <c r="AB53" s="64"/>
      <c r="AC53" s="64"/>
      <c r="AD53" s="64"/>
      <c r="AE53" s="64"/>
      <c r="AF53" s="64"/>
      <c r="AG53" s="64"/>
      <c r="AH53" s="64"/>
    </row>
    <row r="54" spans="19:34" x14ac:dyDescent="0.3">
      <c r="S54" s="64"/>
      <c r="T54" s="64"/>
      <c r="U54" s="64"/>
      <c r="V54" s="64"/>
      <c r="W54" s="64"/>
      <c r="X54" s="64"/>
      <c r="Y54" s="64"/>
      <c r="Z54" s="64"/>
      <c r="AA54" s="64"/>
      <c r="AB54" s="64"/>
      <c r="AC54" s="64"/>
      <c r="AD54" s="64"/>
      <c r="AE54" s="64"/>
      <c r="AF54" s="64"/>
      <c r="AG54" s="64"/>
      <c r="AH54" s="64"/>
    </row>
    <row r="55" spans="19:34" x14ac:dyDescent="0.3">
      <c r="S55" s="64"/>
      <c r="T55" s="64"/>
      <c r="U55" s="64"/>
      <c r="V55" s="64"/>
      <c r="W55" s="64"/>
      <c r="X55" s="64"/>
      <c r="Y55" s="64"/>
      <c r="Z55" s="64"/>
      <c r="AA55" s="64"/>
      <c r="AB55" s="64"/>
      <c r="AC55" s="64"/>
      <c r="AD55" s="64"/>
      <c r="AE55" s="64"/>
      <c r="AF55" s="64"/>
      <c r="AG55" s="64"/>
      <c r="AH55" s="64"/>
    </row>
    <row r="56" spans="19:34" x14ac:dyDescent="0.3">
      <c r="S56" s="64"/>
      <c r="T56" s="64"/>
      <c r="U56" s="64"/>
      <c r="V56" s="64"/>
      <c r="W56" s="64"/>
      <c r="X56" s="64"/>
      <c r="Y56" s="64"/>
      <c r="Z56" s="64"/>
      <c r="AA56" s="64"/>
      <c r="AB56" s="64"/>
      <c r="AC56" s="64"/>
      <c r="AD56" s="64"/>
      <c r="AE56" s="64"/>
      <c r="AF56" s="64"/>
      <c r="AG56" s="64"/>
      <c r="AH56" s="64"/>
    </row>
    <row r="57" spans="19:34" x14ac:dyDescent="0.3">
      <c r="S57" s="64"/>
      <c r="T57" s="64"/>
      <c r="U57" s="64"/>
      <c r="V57" s="64"/>
      <c r="W57" s="64"/>
      <c r="X57" s="64"/>
      <c r="Y57" s="64"/>
      <c r="Z57" s="64"/>
      <c r="AA57" s="64"/>
      <c r="AB57" s="64"/>
      <c r="AC57" s="64"/>
      <c r="AD57" s="64"/>
      <c r="AE57" s="64"/>
      <c r="AF57" s="64"/>
      <c r="AG57" s="64"/>
      <c r="AH57" s="64"/>
    </row>
    <row r="58" spans="19:34" x14ac:dyDescent="0.3">
      <c r="S58" s="64"/>
      <c r="T58" s="64"/>
      <c r="U58" s="64"/>
      <c r="V58" s="64"/>
      <c r="W58" s="64"/>
      <c r="X58" s="64"/>
      <c r="Y58" s="64"/>
      <c r="Z58" s="64"/>
      <c r="AA58" s="64"/>
      <c r="AB58" s="64"/>
      <c r="AC58" s="64"/>
      <c r="AD58" s="64"/>
      <c r="AE58" s="64"/>
      <c r="AF58" s="64"/>
      <c r="AG58" s="64"/>
      <c r="AH58" s="64"/>
    </row>
    <row r="59" spans="19:34" x14ac:dyDescent="0.3">
      <c r="S59" s="64"/>
      <c r="T59" s="64"/>
      <c r="U59" s="64"/>
      <c r="V59" s="64"/>
      <c r="W59" s="64"/>
      <c r="X59" s="64"/>
      <c r="Y59" s="64"/>
      <c r="Z59" s="64"/>
      <c r="AA59" s="64"/>
      <c r="AB59" s="64"/>
      <c r="AC59" s="64"/>
      <c r="AD59" s="64"/>
      <c r="AE59" s="64"/>
      <c r="AF59" s="64"/>
      <c r="AG59" s="64"/>
      <c r="AH59" s="64"/>
    </row>
    <row r="60" spans="19:34" x14ac:dyDescent="0.3">
      <c r="S60" s="64"/>
      <c r="T60" s="64"/>
      <c r="U60" s="64"/>
      <c r="V60" s="64"/>
      <c r="W60" s="64"/>
      <c r="X60" s="64"/>
      <c r="Y60" s="64"/>
      <c r="Z60" s="64"/>
      <c r="AA60" s="64"/>
      <c r="AB60" s="64"/>
      <c r="AC60" s="64"/>
      <c r="AD60" s="64"/>
      <c r="AE60" s="64"/>
      <c r="AF60" s="64"/>
      <c r="AG60" s="64"/>
      <c r="AH60" s="64"/>
    </row>
    <row r="61" spans="19:34" x14ac:dyDescent="0.3">
      <c r="S61" s="64"/>
      <c r="T61" s="64"/>
      <c r="U61" s="64"/>
      <c r="V61" s="64"/>
      <c r="W61" s="64"/>
      <c r="X61" s="64"/>
      <c r="Y61" s="64"/>
      <c r="Z61" s="64"/>
      <c r="AA61" s="64"/>
      <c r="AB61" s="64"/>
      <c r="AC61" s="64"/>
      <c r="AD61" s="64"/>
      <c r="AE61" s="64"/>
      <c r="AF61" s="64"/>
      <c r="AG61" s="64"/>
      <c r="AH61" s="64"/>
    </row>
    <row r="62" spans="19:34" x14ac:dyDescent="0.3">
      <c r="S62" s="64"/>
      <c r="T62" s="64"/>
      <c r="U62" s="64"/>
      <c r="V62" s="64"/>
      <c r="W62" s="64"/>
      <c r="X62" s="64"/>
      <c r="Y62" s="64"/>
      <c r="Z62" s="64"/>
      <c r="AA62" s="64"/>
      <c r="AB62" s="64"/>
      <c r="AC62" s="64"/>
      <c r="AD62" s="64"/>
      <c r="AE62" s="64"/>
      <c r="AF62" s="64"/>
      <c r="AG62" s="64"/>
      <c r="AH62" s="64"/>
    </row>
    <row r="63" spans="19:34" x14ac:dyDescent="0.3">
      <c r="S63" s="64"/>
      <c r="T63" s="64"/>
      <c r="U63" s="64"/>
      <c r="V63" s="64"/>
      <c r="W63" s="64"/>
      <c r="X63" s="64"/>
      <c r="Y63" s="64"/>
      <c r="Z63" s="64"/>
      <c r="AA63" s="64"/>
      <c r="AB63" s="64"/>
      <c r="AC63" s="64"/>
      <c r="AD63" s="64"/>
      <c r="AE63" s="64"/>
      <c r="AF63" s="64"/>
      <c r="AG63" s="64"/>
      <c r="AH63" s="64"/>
    </row>
    <row r="64" spans="19:34" x14ac:dyDescent="0.3">
      <c r="S64" s="64"/>
      <c r="T64" s="64"/>
      <c r="U64" s="64"/>
      <c r="V64" s="64"/>
      <c r="W64" s="64"/>
      <c r="X64" s="64"/>
      <c r="Y64" s="64"/>
      <c r="Z64" s="64"/>
      <c r="AA64" s="64"/>
      <c r="AB64" s="64"/>
      <c r="AC64" s="64"/>
      <c r="AD64" s="64"/>
      <c r="AE64" s="64"/>
      <c r="AF64" s="64"/>
      <c r="AG64" s="64"/>
      <c r="AH64" s="64"/>
    </row>
    <row r="65" spans="19:34" x14ac:dyDescent="0.3">
      <c r="S65" s="64"/>
      <c r="T65" s="64"/>
      <c r="U65" s="64"/>
      <c r="V65" s="64"/>
      <c r="W65" s="64"/>
      <c r="X65" s="64"/>
      <c r="Y65" s="64"/>
      <c r="Z65" s="64"/>
      <c r="AA65" s="64"/>
      <c r="AB65" s="64"/>
      <c r="AC65" s="64"/>
      <c r="AD65" s="64"/>
      <c r="AE65" s="64"/>
      <c r="AF65" s="64"/>
      <c r="AG65" s="64"/>
      <c r="AH65" s="64"/>
    </row>
    <row r="66" spans="19:34" x14ac:dyDescent="0.3">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customWidth="1"/>
    <col min="16" max="23" width="6.7265625" style="15" customWidth="1"/>
    <col min="24" max="31" width="6.7265625" style="104" customWidth="1"/>
    <col min="32" max="32" width="6.7265625" style="105" customWidth="1"/>
    <col min="33" max="37" width="6.7265625" style="104" bestFit="1" customWidth="1"/>
    <col min="38" max="39" width="9.7265625" style="64" bestFit="1" customWidth="1"/>
    <col min="40" max="40" width="4.7265625" style="15" customWidth="1"/>
    <col min="41" max="41" width="6.7265625" style="15" customWidth="1"/>
    <col min="42" max="49" width="6.7265625" style="40" customWidth="1"/>
    <col min="50" max="50" width="6.7265625" style="77" customWidth="1"/>
    <col min="51" max="52" width="6.7265625" style="40" bestFit="1" customWidth="1"/>
    <col min="53" max="54" width="9.453125" style="15" bestFit="1" customWidth="1"/>
    <col min="55" max="55" width="9.26953125" style="64"/>
    <col min="56" max="56" width="10" style="40" bestFit="1" customWidth="1"/>
    <col min="126" max="16384" width="9.269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3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3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3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3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3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3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3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3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3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3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3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3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3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3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3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3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3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3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3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3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3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3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3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3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3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3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3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3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3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3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3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3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3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6953125" defaultRowHeight="14.5" x14ac:dyDescent="0.35"/>
  <cols>
    <col min="1" max="1" width="9.26953125" style="15"/>
    <col min="2" max="2" width="30.453125" style="64" bestFit="1" customWidth="1"/>
    <col min="3" max="9" width="4.7265625" style="64" bestFit="1" customWidth="1"/>
    <col min="10" max="10" width="5" style="64" bestFit="1" customWidth="1"/>
    <col min="11" max="11" width="8.54296875" style="64" bestFit="1" customWidth="1"/>
    <col min="12" max="12" width="8.7265625" style="64" bestFit="1" customWidth="1"/>
    <col min="13" max="13" width="4.7265625" style="15" bestFit="1" customWidth="1"/>
    <col min="14" max="14" width="6.7265625" style="89" customWidth="1"/>
    <col min="15" max="22" width="6.7265625" style="15" customWidth="1"/>
    <col min="23" max="31" width="6.7265625" style="104" customWidth="1"/>
    <col min="32" max="36" width="6.7265625" style="104" bestFit="1" customWidth="1"/>
    <col min="37" max="37" width="5.7265625" style="104" bestFit="1" customWidth="1"/>
    <col min="38" max="38" width="6.7265625" style="15" customWidth="1"/>
    <col min="39" max="41" width="6.7265625" style="77" customWidth="1"/>
    <col min="42" max="47" width="6.7265625" style="15" customWidth="1"/>
    <col min="48" max="49" width="6.7265625" style="15" bestFit="1" customWidth="1"/>
    <col min="50" max="50" width="9.26953125" style="15"/>
    <col min="51" max="51" width="24.7265625" customWidth="1"/>
    <col min="52" max="57" width="4.7265625" style="64" customWidth="1"/>
    <col min="58" max="58" width="4.7265625" style="64" bestFit="1" customWidth="1"/>
    <col min="59" max="59" width="5" style="64" bestFit="1" customWidth="1"/>
    <col min="60" max="60" width="8.54296875" style="64" bestFit="1" customWidth="1"/>
    <col min="61" max="61" width="8.7265625" style="64" bestFit="1" customWidth="1"/>
    <col min="62" max="62" width="10.7265625" style="64" customWidth="1"/>
    <col min="63" max="80" width="6.7265625" style="64" customWidth="1"/>
    <col min="81" max="85" width="6.7265625" style="64" bestFit="1" customWidth="1"/>
    <col min="86" max="86" width="8.7265625" style="64" customWidth="1"/>
    <col min="87" max="87" width="6.7265625" style="64" customWidth="1"/>
    <col min="88" max="88" width="6.7265625" customWidth="1"/>
    <col min="89" max="96" width="6.7265625" style="64" customWidth="1"/>
    <col min="97" max="98" width="6.7265625" style="64" bestFit="1" customWidth="1"/>
    <col min="99" max="99" width="9.26953125" style="64" customWidth="1"/>
    <col min="100" max="16384" width="9.26953125" style="64"/>
  </cols>
  <sheetData>
    <row r="1" spans="1:98" x14ac:dyDescent="0.35">
      <c r="B1" s="39" t="s">
        <v>51</v>
      </c>
      <c r="C1" s="15"/>
      <c r="D1" s="15"/>
      <c r="E1" s="15"/>
      <c r="F1" s="15"/>
      <c r="G1" s="15"/>
      <c r="H1" s="15"/>
      <c r="I1" s="15"/>
      <c r="J1" s="15"/>
      <c r="K1" s="15"/>
      <c r="L1" s="15"/>
      <c r="N1" s="47"/>
      <c r="AL1" s="77"/>
      <c r="AO1" s="15"/>
      <c r="AX1"/>
      <c r="AY1" s="91" t="s">
        <v>52</v>
      </c>
      <c r="CJ1" s="64"/>
    </row>
    <row r="2" spans="1:98" x14ac:dyDescent="0.35">
      <c r="B2" s="1"/>
      <c r="C2" s="2"/>
      <c r="D2" s="2"/>
      <c r="E2" s="2"/>
      <c r="F2" s="2"/>
      <c r="G2" s="2"/>
      <c r="H2" s="2"/>
      <c r="I2" s="2"/>
      <c r="J2" s="2"/>
      <c r="K2" s="2"/>
      <c r="L2" s="2"/>
      <c r="M2" s="2"/>
      <c r="N2" s="48"/>
      <c r="AL2" s="77"/>
      <c r="AO2" s="15"/>
      <c r="AX2"/>
      <c r="AY2" s="64"/>
      <c r="CJ2" s="64"/>
    </row>
    <row r="3" spans="1:98" x14ac:dyDescent="0.3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21" x14ac:dyDescent="0.25">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3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3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3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3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3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3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3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3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3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3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3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3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3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3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3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x14ac:dyDescent="0.35">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x14ac:dyDescent="0.35">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x14ac:dyDescent="0.35">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3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3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3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 x14ac:dyDescent="0.3">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 x14ac:dyDescent="0.3">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 x14ac:dyDescent="0.3">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3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 x14ac:dyDescent="0.3">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3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 x14ac:dyDescent="0.3">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 x14ac:dyDescent="0.3">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 x14ac:dyDescent="0.3">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3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 x14ac:dyDescent="0.3">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3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 x14ac:dyDescent="0.3">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 x14ac:dyDescent="0.3">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 x14ac:dyDescent="0.3">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3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 x14ac:dyDescent="0.3">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3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3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3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3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3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3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3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3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3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3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3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3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3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3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 x14ac:dyDescent="0.3">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3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3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3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3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3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3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3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3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3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3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3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3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4.5" x14ac:dyDescent="0.35"/>
  <cols>
    <col min="2" max="2" width="29.7265625" bestFit="1" customWidth="1"/>
    <col min="3" max="8" width="4.7265625" bestFit="1"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2.453125" customWidth="1"/>
    <col min="20" max="21" width="6.7265625" bestFit="1" customWidth="1"/>
    <col min="22" max="22" width="6.7265625" customWidth="1"/>
    <col min="23" max="23" width="7.26953125" customWidth="1"/>
    <col min="24" max="24" width="29.7265625" bestFit="1" customWidth="1"/>
    <col min="25" max="31" width="4.7265625" bestFit="1" customWidth="1"/>
    <col min="32" max="32" width="5" bestFit="1" customWidth="1"/>
    <col min="33" max="33" width="8.54296875" bestFit="1" customWidth="1"/>
    <col min="34" max="34" width="8.7265625" bestFit="1" customWidth="1"/>
    <col min="36" max="40" width="6.7265625" bestFit="1" customWidth="1"/>
    <col min="42" max="43" width="6.7265625" bestFit="1" customWidth="1"/>
  </cols>
  <sheetData>
    <row r="1" spans="1:43" x14ac:dyDescent="0.3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3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3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21" x14ac:dyDescent="0.3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3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3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3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3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3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3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3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3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3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3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3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3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3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3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3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3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3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3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3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5.26953125" style="370" customWidth="1"/>
    <col min="11" max="11" width="5.26953125" style="64" customWidth="1"/>
    <col min="12" max="12" width="8.54296875" style="64" customWidth="1"/>
    <col min="13" max="13" width="8.7265625" style="64" customWidth="1"/>
    <col min="14" max="14" width="6.453125" style="64" customWidth="1"/>
    <col min="15" max="15" width="6.7265625" style="64" customWidth="1"/>
    <col min="16" max="19" width="6.7265625" style="15" customWidth="1"/>
    <col min="20" max="23" width="6.7265625" style="15" hidden="1" customWidth="1"/>
    <col min="24" max="27" width="6.7265625" style="104" hidden="1" customWidth="1"/>
    <col min="28" max="31" width="6.7265625" style="104" customWidth="1"/>
    <col min="32" max="32" width="6.7265625" style="105" customWidth="1"/>
    <col min="33" max="36" width="8.26953125" style="101" customWidth="1"/>
    <col min="37" max="37" width="9.453125" style="386" customWidth="1"/>
    <col min="38" max="38" width="6.7265625" style="104" customWidth="1"/>
    <col min="39" max="40" width="9.7265625" style="225" customWidth="1"/>
    <col min="41" max="41" width="7.7265625" style="15" customWidth="1"/>
    <col min="42" max="42" width="6.7265625" style="15" customWidth="1"/>
    <col min="43" max="50" width="6.7265625" style="40" customWidth="1"/>
    <col min="51" max="51" width="6.7265625" style="77" customWidth="1"/>
    <col min="52" max="54" width="6.7265625" style="40" customWidth="1"/>
    <col min="55" max="56" width="9.453125" style="15" customWidth="1"/>
    <col min="57" max="57" width="9.26953125" style="64" customWidth="1"/>
    <col min="58" max="58" width="10" style="40" customWidth="1"/>
    <col min="59" max="16384" width="9.26953125" style="64"/>
  </cols>
  <sheetData>
    <row r="1" spans="1:60" x14ac:dyDescent="0.35">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21" x14ac:dyDescent="0.3">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ht="14" x14ac:dyDescent="0.3">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ht="14" x14ac:dyDescent="0.3">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ht="14" x14ac:dyDescent="0.3">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ht="14" x14ac:dyDescent="0.3">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ht="14" x14ac:dyDescent="0.3">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ht="14" x14ac:dyDescent="0.3">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ht="14" x14ac:dyDescent="0.3">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ht="14" x14ac:dyDescent="0.3">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ht="14" x14ac:dyDescent="0.3">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ht="14" x14ac:dyDescent="0.3">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ht="14" x14ac:dyDescent="0.3">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ht="14" x14ac:dyDescent="0.3">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ht="14" x14ac:dyDescent="0.3">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ht="14" x14ac:dyDescent="0.3">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ht="14" x14ac:dyDescent="0.3">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ht="14" x14ac:dyDescent="0.3">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ht="14" x14ac:dyDescent="0.3">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ht="14" x14ac:dyDescent="0.3">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ht="14" x14ac:dyDescent="0.3">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ht="14" x14ac:dyDescent="0.3">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ht="14" x14ac:dyDescent="0.3">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ht="14" x14ac:dyDescent="0.3">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ht="14" x14ac:dyDescent="0.3">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ht="14" x14ac:dyDescent="0.3">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ht="14" x14ac:dyDescent="0.3">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ht="14" x14ac:dyDescent="0.3">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ht="14" x14ac:dyDescent="0.3">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ht="14" x14ac:dyDescent="0.3">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0.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0.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35">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8.54296875" style="64" bestFit="1" customWidth="1"/>
    <col min="13" max="13" width="8.7265625" style="64" bestFit="1" customWidth="1"/>
    <col min="14" max="14" width="6.453125" style="64" customWidth="1"/>
    <col min="15" max="15" width="6.7265625" style="64" customWidth="1"/>
    <col min="16" max="23" width="6.7265625" style="15" customWidth="1"/>
    <col min="24" max="31" width="6.7265625" style="104" customWidth="1"/>
    <col min="32" max="32" width="6.7265625" style="105" customWidth="1"/>
    <col min="33" max="38" width="6.7265625" style="104" bestFit="1" customWidth="1"/>
    <col min="39" max="40" width="9.7265625" style="225" bestFit="1" customWidth="1"/>
    <col min="41" max="42" width="6.7265625" style="15" customWidth="1"/>
    <col min="43" max="50" width="6.7265625" style="40" customWidth="1"/>
    <col min="51" max="51" width="6.7265625" style="77" customWidth="1"/>
    <col min="52" max="54" width="6.7265625" style="40" bestFit="1" customWidth="1"/>
    <col min="55" max="56" width="9.453125" style="15" bestFit="1" customWidth="1"/>
    <col min="57" max="57" width="9.26953125" style="64"/>
    <col min="58" max="58" width="10" style="40" customWidth="1"/>
    <col min="59" max="16384" width="9.26953125" style="64"/>
  </cols>
  <sheetData>
    <row r="1" spans="1:60" x14ac:dyDescent="0.35">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21" x14ac:dyDescent="0.3">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ht="14" x14ac:dyDescent="0.3">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ht="14" x14ac:dyDescent="0.3">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ht="14" x14ac:dyDescent="0.3">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ht="14" x14ac:dyDescent="0.3">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ht="14" x14ac:dyDescent="0.3">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ht="14" x14ac:dyDescent="0.3">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ht="14" x14ac:dyDescent="0.3">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ht="14" x14ac:dyDescent="0.3">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ht="14" x14ac:dyDescent="0.3">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ht="14" x14ac:dyDescent="0.3">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ht="14" x14ac:dyDescent="0.3">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ht="14"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ht="14" x14ac:dyDescent="0.3">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ht="14" x14ac:dyDescent="0.3">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ht="14" x14ac:dyDescent="0.3">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ht="14"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ht="14" x14ac:dyDescent="0.3">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ht="14" x14ac:dyDescent="0.3">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ht="14" x14ac:dyDescent="0.3">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ht="14" x14ac:dyDescent="0.3">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ht="14" x14ac:dyDescent="0.3">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ht="14" x14ac:dyDescent="0.3">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ht="14" x14ac:dyDescent="0.3">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ht="14" x14ac:dyDescent="0.3">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ht="14" x14ac:dyDescent="0.3">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ht="14" x14ac:dyDescent="0.3">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ht="14"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ht="14" x14ac:dyDescent="0.3">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0.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6953125" defaultRowHeight="12" customHeight="1" x14ac:dyDescent="0.2"/>
  <cols>
    <col min="1" max="1" width="9.26953125" style="48"/>
    <col min="2" max="2" width="30.453125" style="89" bestFit="1" customWidth="1"/>
    <col min="3" max="8" width="4.7265625" style="89" customWidth="1"/>
    <col min="9" max="10" width="5.26953125" style="411" bestFit="1" customWidth="1"/>
    <col min="11" max="11" width="8.54296875" style="89" customWidth="1"/>
    <col min="12" max="12" width="8.7265625" style="89" customWidth="1"/>
    <col min="13" max="13" width="4.7265625" style="48" customWidth="1"/>
    <col min="14" max="14" width="6.7265625" style="89" customWidth="1"/>
    <col min="15" max="22" width="6.7265625" style="48" customWidth="1"/>
    <col min="23" max="31" width="6.7265625" style="298" customWidth="1"/>
    <col min="32" max="37" width="6.7265625" style="298" bestFit="1" customWidth="1"/>
    <col min="38" max="38" width="5.7265625" style="298" bestFit="1" customWidth="1"/>
    <col min="39" max="39" width="6.7265625" style="48" customWidth="1"/>
    <col min="40" max="42" width="6.7265625" style="142" customWidth="1"/>
    <col min="43" max="48" width="6.7265625" style="48" customWidth="1"/>
    <col min="49" max="51" width="6.7265625" style="48" bestFit="1" customWidth="1"/>
    <col min="52" max="52" width="9.26953125" style="48"/>
    <col min="53" max="53" width="30.453125" style="89" bestFit="1" customWidth="1"/>
    <col min="54" max="59" width="4.7265625" style="89" customWidth="1"/>
    <col min="60" max="60" width="4.7265625" style="89" bestFit="1" customWidth="1"/>
    <col min="61" max="61" width="5" style="89" bestFit="1" customWidth="1"/>
    <col min="62" max="62" width="8.54296875" style="89" customWidth="1"/>
    <col min="63" max="63" width="8.7265625" style="89" bestFit="1" customWidth="1"/>
    <col min="64" max="64" width="10.7265625" style="89" customWidth="1"/>
    <col min="65" max="83" width="6.7265625" style="89" hidden="1" customWidth="1"/>
    <col min="84" max="86" width="6.7265625" style="89" customWidth="1"/>
    <col min="87" max="88" width="6.7265625" style="89" bestFit="1" customWidth="1"/>
    <col min="89" max="89" width="8.7265625" style="89" hidden="1" customWidth="1"/>
    <col min="90" max="102" width="6.7265625" style="89" hidden="1" customWidth="1"/>
    <col min="103" max="103" width="0" style="89" hidden="1" customWidth="1"/>
    <col min="104" max="16384" width="9.269531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5">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3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5">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5">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5">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5">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5">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5">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5">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5">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5">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5">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5">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5">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5">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5">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5">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5">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5">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5">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5">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5">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5">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3">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4.5" x14ac:dyDescent="0.35"/>
  <cols>
    <col min="2" max="2" width="29.7265625" bestFit="1" customWidth="1"/>
    <col min="3" max="8" width="4.7265625"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7.54296875" customWidth="1"/>
    <col min="20" max="20" width="9.7265625" customWidth="1"/>
    <col min="21" max="21" width="9.7265625" bestFit="1" customWidth="1"/>
    <col min="22" max="22" width="2.453125" customWidth="1"/>
    <col min="23" max="24" width="6.7265625" bestFit="1" customWidth="1"/>
    <col min="25" max="25" width="6.7265625" customWidth="1"/>
    <col min="26" max="26" width="7.26953125" customWidth="1"/>
    <col min="27" max="27" width="29.7265625" bestFit="1" customWidth="1"/>
    <col min="28" max="33" width="4.7265625" customWidth="1"/>
    <col min="34" max="34" width="4.7265625" bestFit="1" customWidth="1"/>
    <col min="35" max="35" width="5" bestFit="1" customWidth="1"/>
    <col min="36" max="36" width="8.54296875" customWidth="1"/>
    <col min="37" max="37" width="8.7265625" customWidth="1"/>
    <col min="38" max="38" width="1" customWidth="1"/>
    <col min="39" max="39" width="6.7265625" customWidth="1"/>
    <col min="40" max="44" width="6.7265625" bestFit="1" customWidth="1"/>
    <col min="46" max="48" width="6.7265625" bestFit="1" customWidth="1"/>
  </cols>
  <sheetData>
    <row r="1" spans="1:48" x14ac:dyDescent="0.3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3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3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21" x14ac:dyDescent="0.3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3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3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3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3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3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3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3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3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3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3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3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3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3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3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3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3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3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3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3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6953125" defaultRowHeight="14" x14ac:dyDescent="0.3"/>
  <cols>
    <col min="1" max="1" width="9.26953125" style="15"/>
    <col min="2" max="2" width="31.26953125" style="15" customWidth="1"/>
    <col min="3" max="9" width="10" style="15" customWidth="1"/>
    <col min="10" max="11" width="11.453125" style="15" customWidth="1"/>
    <col min="12" max="12" width="4.7265625" style="15" customWidth="1"/>
    <col min="13" max="13" width="10" style="48" customWidth="1"/>
    <col min="14" max="31" width="9.26953125" style="15"/>
    <col min="32" max="34" width="9.26953125" style="77"/>
    <col min="35" max="16384" width="9.26953125" style="15"/>
  </cols>
  <sheetData>
    <row r="1" spans="1:41" x14ac:dyDescent="0.3">
      <c r="B1" s="16" t="s">
        <v>79</v>
      </c>
      <c r="M1" s="47"/>
    </row>
    <row r="2" spans="1:41" x14ac:dyDescent="0.3">
      <c r="B2" s="1"/>
      <c r="C2" s="2"/>
      <c r="D2" s="2"/>
      <c r="E2" s="2"/>
      <c r="F2" s="2"/>
      <c r="G2" s="2"/>
      <c r="H2" s="2"/>
      <c r="I2" s="2"/>
      <c r="J2" s="2"/>
      <c r="K2" s="2"/>
      <c r="L2" s="2"/>
    </row>
    <row r="3" spans="1:41" x14ac:dyDescent="0.3">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3">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3">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3">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3">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3">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3">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3">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3">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3">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ht="14.5" x14ac:dyDescent="0.35">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3">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3">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ht="14.5" x14ac:dyDescent="0.35">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ht="14.5" x14ac:dyDescent="0.35">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ht="14.5" x14ac:dyDescent="0.35">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3">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3">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3">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3">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3">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3">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3">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3">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3">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3">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3">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3">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3">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3">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3">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3">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3">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3">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3">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3">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3">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3">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3">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3">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3">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3">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3">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3">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3">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9"/>
      <c r="C54" s="61"/>
      <c r="D54" s="61"/>
      <c r="E54" s="61"/>
      <c r="F54" s="61"/>
      <c r="G54" s="61"/>
      <c r="H54" s="61"/>
      <c r="I54" s="61"/>
      <c r="J54" s="26"/>
      <c r="K54" s="26"/>
      <c r="M54" s="61"/>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2"/>
      <c r="D56" s="62"/>
      <c r="E56" s="62"/>
      <c r="F56" s="62"/>
      <c r="G56" s="62"/>
      <c r="H56" s="62"/>
      <c r="I56" s="62"/>
      <c r="J56" s="26"/>
      <c r="K56" s="26"/>
      <c r="M56" s="62"/>
    </row>
    <row r="57" spans="2:41" x14ac:dyDescent="0.3">
      <c r="B57" s="23"/>
      <c r="C57" s="62"/>
      <c r="D57" s="62"/>
      <c r="E57" s="62"/>
      <c r="F57" s="62"/>
      <c r="G57" s="62"/>
      <c r="H57" s="62"/>
      <c r="I57" s="62"/>
      <c r="J57" s="26"/>
      <c r="K57" s="26"/>
      <c r="M57" s="62"/>
    </row>
    <row r="58" spans="2:41" x14ac:dyDescent="0.3">
      <c r="B58" s="23"/>
      <c r="C58" s="62"/>
      <c r="D58" s="62"/>
      <c r="E58" s="62"/>
      <c r="F58" s="62"/>
      <c r="G58" s="62"/>
      <c r="H58" s="62"/>
      <c r="I58" s="62"/>
      <c r="J58" s="26"/>
      <c r="K58" s="26"/>
      <c r="M58" s="62"/>
    </row>
    <row r="59" spans="2:41" x14ac:dyDescent="0.3">
      <c r="B59" s="23"/>
      <c r="C59" s="62"/>
      <c r="D59" s="62"/>
      <c r="E59" s="62"/>
      <c r="F59" s="62"/>
      <c r="G59" s="62"/>
      <c r="H59" s="62"/>
      <c r="I59" s="62"/>
      <c r="J59" s="26"/>
      <c r="K59" s="26"/>
      <c r="M59" s="62"/>
    </row>
    <row r="63" spans="2:41" ht="9" customHeight="1" x14ac:dyDescent="0.3">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6953125" defaultRowHeight="14.5" x14ac:dyDescent="0.35"/>
  <cols>
    <col min="1" max="1" width="38.7265625" style="64" bestFit="1" customWidth="1"/>
    <col min="2" max="2" width="27.26953125" style="64" bestFit="1" customWidth="1"/>
    <col min="3" max="8" width="4.7265625" style="64" customWidth="1"/>
    <col min="9" max="9" width="5.26953125" style="370" customWidth="1"/>
    <col min="10" max="11" width="5.26953125" style="64" customWidth="1"/>
    <col min="12" max="12" width="9.7265625" style="64" customWidth="1"/>
    <col min="13" max="13" width="9.453125" style="64" customWidth="1"/>
    <col min="14" max="14" width="3" style="64" customWidth="1"/>
    <col min="15" max="15" width="6.7265625" style="64" customWidth="1"/>
    <col min="16" max="23" width="6.7265625" style="15" customWidth="1"/>
    <col min="24" max="31" width="6.7265625" style="104" customWidth="1"/>
    <col min="32" max="32" width="6.7265625" style="105" customWidth="1"/>
    <col min="33" max="36" width="6.7265625" style="101" customWidth="1"/>
    <col min="37" max="37" width="7.26953125" style="386" customWidth="1"/>
    <col min="38" max="39" width="6.7265625" style="104" customWidth="1"/>
    <col min="40" max="40" width="9.453125" style="225" customWidth="1"/>
    <col min="41" max="41" width="10" style="225" customWidth="1"/>
    <col min="42" max="42" width="7.7265625" style="15" customWidth="1"/>
    <col min="43" max="43" width="6.7265625" style="15" customWidth="1"/>
    <col min="44" max="50" width="6.7265625" style="40" customWidth="1"/>
    <col min="51" max="51" width="6.7265625" style="40" bestFit="1" customWidth="1"/>
    <col min="52" max="52" width="6.7265625" style="77" bestFit="1" customWidth="1"/>
    <col min="53" max="55" width="6.7265625" style="40" bestFit="1" customWidth="1"/>
    <col min="56" max="56" width="9.453125" style="15" customWidth="1"/>
    <col min="57" max="57" width="10.26953125" style="15" customWidth="1"/>
    <col min="58" max="58" width="9.26953125" style="64"/>
    <col min="59" max="59" width="10" style="40" bestFit="1" customWidth="1"/>
    <col min="60" max="16384" width="9.26953125" style="64"/>
  </cols>
  <sheetData>
    <row r="1" spans="1:61" x14ac:dyDescent="0.35">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21" x14ac:dyDescent="0.3">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ht="14" x14ac:dyDescent="0.3">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ht="14" x14ac:dyDescent="0.3">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ht="14" x14ac:dyDescent="0.3">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ht="14" x14ac:dyDescent="0.3">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ht="14" x14ac:dyDescent="0.3">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ht="14" x14ac:dyDescent="0.3">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ht="14" x14ac:dyDescent="0.3">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ht="14" x14ac:dyDescent="0.3">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ht="14" x14ac:dyDescent="0.3">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ht="14" x14ac:dyDescent="0.3">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ht="14" x14ac:dyDescent="0.3">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ht="14" x14ac:dyDescent="0.3">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ht="14" x14ac:dyDescent="0.3">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ht="14" x14ac:dyDescent="0.3">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ht="14" x14ac:dyDescent="0.3">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ht="14" x14ac:dyDescent="0.3">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ht="14" x14ac:dyDescent="0.3">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ht="14" x14ac:dyDescent="0.3">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ht="14" x14ac:dyDescent="0.3">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ht="14" x14ac:dyDescent="0.3">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ht="14" x14ac:dyDescent="0.3">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ht="14" x14ac:dyDescent="0.3">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ht="14" x14ac:dyDescent="0.3">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ht="14" x14ac:dyDescent="0.3">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ht="14" x14ac:dyDescent="0.3">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ht="14" x14ac:dyDescent="0.3">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ht="14" x14ac:dyDescent="0.3">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ht="14" x14ac:dyDescent="0.3">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ht="14" x14ac:dyDescent="0.3">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ht="14" x14ac:dyDescent="0.3">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ht="14" x14ac:dyDescent="0.3">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ht="14" x14ac:dyDescent="0.3">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ht="14" x14ac:dyDescent="0.3">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ht="14" x14ac:dyDescent="0.3">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ht="14" x14ac:dyDescent="0.3">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ht="14" x14ac:dyDescent="0.3">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ht="14" x14ac:dyDescent="0.3">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ht="14" x14ac:dyDescent="0.3">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ht="14" x14ac:dyDescent="0.3">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ht="14" x14ac:dyDescent="0.3">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0.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ht="14" x14ac:dyDescent="0.3">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0.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35">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35">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35">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35">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35">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35">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35">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35">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35">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35">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35">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35">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35">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35">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35">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35">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35">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35">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35">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35">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35">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453125" style="64" customWidth="1"/>
    <col min="10" max="10" width="4.453125" style="64" bestFit="1" customWidth="1"/>
    <col min="11" max="11" width="5" style="64" bestFit="1" customWidth="1"/>
    <col min="12" max="12" width="5" style="64" customWidth="1"/>
    <col min="13" max="13" width="9.26953125" style="64" customWidth="1"/>
    <col min="14" max="14" width="9.453125" style="64" bestFit="1" customWidth="1"/>
    <col min="15" max="15" width="6.453125" style="64" customWidth="1"/>
    <col min="16" max="16" width="6.7265625" style="64" customWidth="1"/>
    <col min="17" max="24" width="6.7265625" style="15" customWidth="1"/>
    <col min="25" max="32" width="6.7265625" style="104" customWidth="1"/>
    <col min="33" max="33" width="6.7265625" style="105" customWidth="1"/>
    <col min="34" max="39" width="6.7265625" style="104" bestFit="1" customWidth="1"/>
    <col min="40" max="40" width="6.7265625" style="104" customWidth="1"/>
    <col min="41" max="42" width="9.7265625" style="225" customWidth="1"/>
    <col min="43" max="44" width="6.7265625" style="15" customWidth="1"/>
    <col min="45" max="52" width="6.7265625" style="40" customWidth="1"/>
    <col min="53" max="53" width="6.7265625" style="77" customWidth="1"/>
    <col min="54" max="56" width="6.7265625" style="40" bestFit="1" customWidth="1"/>
    <col min="57" max="58" width="9.453125" style="15" bestFit="1" customWidth="1"/>
    <col min="59" max="59" width="9.26953125" style="64"/>
    <col min="60" max="60" width="10" style="40" customWidth="1"/>
    <col min="61" max="16384" width="9.26953125" style="64"/>
  </cols>
  <sheetData>
    <row r="1" spans="1:62" x14ac:dyDescent="0.35">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1" x14ac:dyDescent="0.3">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ht="14" x14ac:dyDescent="0.3">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ht="14" x14ac:dyDescent="0.3">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ht="14" x14ac:dyDescent="0.3">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ht="14" x14ac:dyDescent="0.3">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ht="14" x14ac:dyDescent="0.3">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ht="14" x14ac:dyDescent="0.3">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ht="14" x14ac:dyDescent="0.3">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ht="14" x14ac:dyDescent="0.3">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ht="14" x14ac:dyDescent="0.3">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ht="14" x14ac:dyDescent="0.3">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ht="14" x14ac:dyDescent="0.3">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ht="14" x14ac:dyDescent="0.3">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ht="14" x14ac:dyDescent="0.3">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ht="14" x14ac:dyDescent="0.3">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ht="14" x14ac:dyDescent="0.3">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ht="14" x14ac:dyDescent="0.3">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ht="14" x14ac:dyDescent="0.3">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ht="14" x14ac:dyDescent="0.3">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ht="14" x14ac:dyDescent="0.3">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ht="14" x14ac:dyDescent="0.3">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ht="14" x14ac:dyDescent="0.3">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ht="14" x14ac:dyDescent="0.3">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ht="14" x14ac:dyDescent="0.3">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ht="14" x14ac:dyDescent="0.3">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ht="14" x14ac:dyDescent="0.3">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ht="14" x14ac:dyDescent="0.3">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ht="14" x14ac:dyDescent="0.3">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ht="14" x14ac:dyDescent="0.3">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ht="14" x14ac:dyDescent="0.3">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ht="14" x14ac:dyDescent="0.3">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ht="14" x14ac:dyDescent="0.3">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ht="14" x14ac:dyDescent="0.3">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ht="14" x14ac:dyDescent="0.3">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ht="14" x14ac:dyDescent="0.3">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ht="14" x14ac:dyDescent="0.3">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ht="14" x14ac:dyDescent="0.3">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ht="14" x14ac:dyDescent="0.3">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ht="14" x14ac:dyDescent="0.3">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ht="14" x14ac:dyDescent="0.3">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0.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ht="14" x14ac:dyDescent="0.3">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35">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35">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35">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35">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35">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35">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35">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35">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35">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35">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35">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35">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35">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35">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35">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6953125" defaultRowHeight="10" x14ac:dyDescent="0.2"/>
  <cols>
    <col min="1" max="1" width="9.26953125" style="48"/>
    <col min="2" max="2" width="30.453125" style="89" bestFit="1" customWidth="1"/>
    <col min="3" max="6" width="4.7265625" style="89" customWidth="1"/>
    <col min="7" max="8" width="4.7265625" style="89" bestFit="1" customWidth="1"/>
    <col min="9" max="9" width="5.26953125" style="411" bestFit="1" customWidth="1"/>
    <col min="10" max="10" width="6.26953125" style="488" bestFit="1" customWidth="1"/>
    <col min="11" max="11" width="5.26953125" style="411" bestFit="1" customWidth="1"/>
    <col min="12" max="12" width="10.26953125" style="89" customWidth="1"/>
    <col min="13" max="13" width="9.7265625" style="89" customWidth="1"/>
    <col min="14" max="14" width="4.7265625" style="48" customWidth="1"/>
    <col min="15" max="15" width="6.7265625" style="89" customWidth="1"/>
    <col min="16" max="23" width="6.7265625" style="48" customWidth="1"/>
    <col min="24" max="39" width="6.7265625" style="298" customWidth="1"/>
    <col min="40" max="40" width="5.7265625" style="298" customWidth="1"/>
    <col min="41" max="41" width="6.7265625" style="48" customWidth="1"/>
    <col min="42" max="44" width="6.7265625" style="142" customWidth="1"/>
    <col min="45" max="53" width="6.7265625" style="48" customWidth="1"/>
    <col min="54" max="54" width="9.26953125" style="48"/>
    <col min="55" max="55" width="30.453125" style="89" bestFit="1" customWidth="1"/>
    <col min="56" max="62" width="4.7265625" style="89" bestFit="1" customWidth="1"/>
    <col min="63" max="63" width="5" style="89" bestFit="1" customWidth="1"/>
    <col min="64" max="64" width="5" style="89" customWidth="1"/>
    <col min="65" max="65" width="8.26953125" style="89" bestFit="1" customWidth="1"/>
    <col min="66" max="66" width="9.7265625" style="89" customWidth="1"/>
    <col min="67" max="67" width="10.7265625" style="89" customWidth="1"/>
    <col min="68" max="69" width="7" style="89" customWidth="1"/>
    <col min="70" max="85" width="6.54296875" style="89" customWidth="1"/>
    <col min="86" max="91" width="6.54296875" style="89" bestFit="1" customWidth="1"/>
    <col min="92" max="92" width="6.54296875" style="89" customWidth="1"/>
    <col min="93" max="93" width="7.7265625" style="89" customWidth="1"/>
    <col min="94" max="106" width="6.7265625" style="89" bestFit="1" customWidth="1"/>
    <col min="107" max="107" width="0" style="89" hidden="1" customWidth="1"/>
    <col min="108" max="16384" width="9.269531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5">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21" x14ac:dyDescent="0.3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5">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5">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5">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5">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5">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5">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5">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5">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5">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5">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5">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5">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5">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5">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5">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5">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5">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5">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5">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5">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5">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3">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4.5" x14ac:dyDescent="0.35"/>
  <cols>
    <col min="2" max="2" width="26.453125" bestFit="1" customWidth="1"/>
    <col min="22" max="23" width="10.26953125" customWidth="1"/>
    <col min="29" max="29" width="15.7265625" customWidth="1"/>
  </cols>
  <sheetData>
    <row r="1" spans="1:52"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3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3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1.5" x14ac:dyDescent="0.3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3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3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3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3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3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3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3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3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3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3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3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3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3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3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3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3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3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3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3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6953125" defaultRowHeight="14.5" x14ac:dyDescent="0.35"/>
  <cols>
    <col min="1" max="1" width="9.26953125" style="48"/>
    <col min="2" max="2" width="34.7265625" style="89" bestFit="1" customWidth="1"/>
    <col min="3" max="9" width="4.7265625" style="89" bestFit="1" customWidth="1"/>
    <col min="10" max="10" width="5.26953125" style="292" bestFit="1" customWidth="1"/>
    <col min="11" max="11" width="6.453125" style="292" bestFit="1" customWidth="1"/>
    <col min="12" max="12" width="5.54296875" style="292" customWidth="1"/>
    <col min="13" max="13" width="6.7265625" style="89" bestFit="1" customWidth="1"/>
    <col min="14" max="20" width="6.7265625" style="48" bestFit="1" customWidth="1"/>
    <col min="21" max="36" width="6.7265625" style="89" bestFit="1" customWidth="1"/>
    <col min="37" max="37" width="6.7265625" bestFit="1" customWidth="1"/>
    <col min="61" max="16384" width="9.26953125" style="89"/>
  </cols>
  <sheetData>
    <row r="1" spans="1:60" x14ac:dyDescent="0.35">
      <c r="B1" s="16"/>
      <c r="C1" s="48"/>
      <c r="D1" s="48"/>
      <c r="E1" s="48"/>
      <c r="F1" s="48"/>
      <c r="G1" s="48"/>
      <c r="H1" s="48"/>
      <c r="I1" s="48"/>
      <c r="J1" s="287"/>
      <c r="K1" s="287"/>
      <c r="L1" s="287"/>
      <c r="M1" s="48"/>
    </row>
    <row r="2" spans="1:60" s="142" customFormat="1" x14ac:dyDescent="0.3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3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3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3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3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3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3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3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3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3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3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3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3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3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3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3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3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3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3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3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3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3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3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3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3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3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3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3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3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3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3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3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3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3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3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3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3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3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3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3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3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3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3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3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3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3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3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3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3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3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3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3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3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3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6953125" defaultRowHeight="10" x14ac:dyDescent="0.2"/>
  <cols>
    <col min="1" max="1" width="9.26953125" style="48"/>
    <col min="2" max="2" width="31.54296875" style="89" bestFit="1" customWidth="1"/>
    <col min="3" max="8" width="4.7265625" style="89" bestFit="1" customWidth="1"/>
    <col min="9" max="9" width="6.453125" style="89" bestFit="1" customWidth="1"/>
    <col min="10" max="10" width="7.453125" style="288" bestFit="1" customWidth="1"/>
    <col min="11" max="11" width="6.453125" style="288" bestFit="1" customWidth="1"/>
    <col min="12" max="12" width="7.26953125" style="288" customWidth="1"/>
    <col min="13" max="13" width="8" style="89" bestFit="1" customWidth="1"/>
    <col min="14" max="20" width="8" style="48" bestFit="1" customWidth="1"/>
    <col min="21" max="37" width="8" style="89" bestFit="1" customWidth="1"/>
    <col min="38" max="16384" width="9.26953125" style="89"/>
  </cols>
  <sheetData>
    <row r="1" spans="1:37" ht="10.5" x14ac:dyDescent="0.2">
      <c r="B1" s="23"/>
      <c r="C1" s="48"/>
      <c r="D1" s="48"/>
      <c r="E1" s="48"/>
      <c r="F1" s="48"/>
      <c r="G1" s="48"/>
      <c r="H1" s="48"/>
      <c r="I1" s="48"/>
      <c r="M1" s="48"/>
      <c r="N1" s="2"/>
      <c r="O1" s="2"/>
      <c r="P1" s="2"/>
      <c r="Q1" s="2"/>
      <c r="R1" s="2"/>
      <c r="S1" s="2"/>
      <c r="T1" s="2"/>
    </row>
    <row r="2" spans="1:37" ht="10.5"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ht="10.5" x14ac:dyDescent="0.25">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ht="10.5" x14ac:dyDescent="0.25">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ht="10.5" x14ac:dyDescent="0.25">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ht="10.5" x14ac:dyDescent="0.25">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ht="10.5" x14ac:dyDescent="0.25">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ht="10.5" x14ac:dyDescent="0.25">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ht="10.5" x14ac:dyDescent="0.25">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ht="10.5" x14ac:dyDescent="0.25">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ht="10.5" x14ac:dyDescent="0.25">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ht="10.5" x14ac:dyDescent="0.25">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ht="10.5"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ht="10.5" x14ac:dyDescent="0.25">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ht="10.5"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0" x14ac:dyDescent="0.2"/>
  <cols>
    <col min="1" max="1" width="9" style="89"/>
    <col min="2" max="2" width="26.54296875" style="89" bestFit="1" customWidth="1"/>
    <col min="3" max="9" width="4.453125" style="89" bestFit="1" customWidth="1"/>
    <col min="10" max="10" width="5" style="89" bestFit="1" customWidth="1"/>
    <col min="11" max="11" width="7.453125" style="89" bestFit="1" customWidth="1"/>
    <col min="12" max="12" width="8.7265625" style="89" customWidth="1"/>
    <col min="13" max="19" width="6.7265625" style="89" bestFit="1" customWidth="1"/>
    <col min="20" max="16384" width="9" style="89"/>
  </cols>
  <sheetData>
    <row r="1" spans="1:19" ht="10.5"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ht="11.25" x14ac:dyDescent="0.2">
      <c r="A2" s="48"/>
      <c r="B2" s="49"/>
      <c r="C2" s="13"/>
      <c r="D2" s="13"/>
      <c r="E2" s="13"/>
      <c r="F2" s="13"/>
      <c r="G2" s="13"/>
      <c r="H2" s="13"/>
      <c r="I2" s="13"/>
      <c r="J2" s="13"/>
      <c r="K2" s="48"/>
      <c r="L2" s="48"/>
      <c r="M2" s="106"/>
      <c r="N2" s="106"/>
      <c r="O2" s="106"/>
      <c r="P2" s="106"/>
      <c r="Q2" s="48"/>
      <c r="R2" s="48"/>
    </row>
    <row r="3" spans="1:19" ht="10.5" x14ac:dyDescent="0.25">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ht="11.25"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ht="11.25"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ht="11.25"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ht="11.25"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ht="11.25"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ht="10.5" x14ac:dyDescent="0.25">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ht="11.25"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ht="11.25"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ht="11.25"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ht="11.25"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ht="11.25"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ht="10.5" x14ac:dyDescent="0.25">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ht="11.25"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ht="11.25"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ht="11.25"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ht="11.25"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ht="11.25"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6953125" defaultRowHeight="14.5" x14ac:dyDescent="0.35"/>
  <cols>
    <col min="1" max="1" width="38.7265625" style="15" bestFit="1" customWidth="1"/>
    <col min="2" max="2" width="27.26953125" style="15" bestFit="1" customWidth="1"/>
    <col min="3" max="8" width="4.7265625" style="15" customWidth="1"/>
    <col min="9" max="9" width="5.26953125" style="351" customWidth="1"/>
    <col min="10" max="10" width="5.453125" style="15" customWidth="1"/>
    <col min="11" max="11" width="5.26953125" style="15" customWidth="1"/>
    <col min="12" max="12" width="8.7265625" style="15" customWidth="1"/>
    <col min="13" max="13" width="9.453125" style="15" customWidth="1"/>
    <col min="14" max="14" width="3" style="15" customWidth="1"/>
    <col min="15" max="23" width="6.7265625" style="15" customWidth="1"/>
    <col min="24" max="32" width="6.7265625" style="104" customWidth="1"/>
    <col min="33" max="36" width="6.7265625" style="101" customWidth="1"/>
    <col min="37" max="37" width="7.7265625" style="386" bestFit="1" customWidth="1"/>
    <col min="38" max="40" width="6.7265625" style="104" customWidth="1"/>
    <col min="41" max="42" width="9.7265625" style="17" customWidth="1"/>
    <col min="43" max="43" width="7.7265625" style="15" customWidth="1"/>
    <col min="44" max="44" width="6.7265625" style="15" customWidth="1"/>
    <col min="45" max="57" width="6.7265625" style="40" customWidth="1"/>
    <col min="58" max="59" width="9.453125" style="15" customWidth="1"/>
    <col min="60" max="60" width="9.26953125" style="15" customWidth="1"/>
    <col min="61" max="61" width="10" style="40" bestFit="1" customWidth="1"/>
    <col min="62" max="16384" width="9.269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ht="14" x14ac:dyDescent="0.3">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ht="14" x14ac:dyDescent="0.3">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ht="14" x14ac:dyDescent="0.3">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ht="14" x14ac:dyDescent="0.3">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6953125" defaultRowHeight="14.5" x14ac:dyDescent="0.35"/>
  <cols>
    <col min="1" max="1" width="40.453125" style="15" bestFit="1" customWidth="1"/>
    <col min="2" max="2" width="27.26953125" style="15" bestFit="1" customWidth="1"/>
    <col min="3" max="3" width="5.453125" style="15" bestFit="1" customWidth="1"/>
    <col min="4" max="7" width="6" style="15" bestFit="1" customWidth="1"/>
    <col min="8" max="8" width="5.453125" style="15" bestFit="1" customWidth="1"/>
    <col min="9" max="9" width="5.7265625" style="351" bestFit="1" customWidth="1"/>
    <col min="10" max="11" width="6" style="15" bestFit="1" customWidth="1"/>
    <col min="12" max="13" width="10.26953125" style="15" bestFit="1" customWidth="1"/>
    <col min="14" max="14" width="3" style="15" customWidth="1"/>
    <col min="15" max="16" width="7.7265625" style="15" bestFit="1" customWidth="1"/>
    <col min="17" max="17" width="7.54296875" style="15" bestFit="1" customWidth="1"/>
    <col min="18" max="20" width="7.7265625" style="15" bestFit="1" customWidth="1"/>
    <col min="21" max="21" width="7.54296875" style="15" bestFit="1" customWidth="1"/>
    <col min="22" max="23" width="7.7265625" style="15" bestFit="1" customWidth="1"/>
    <col min="24" max="24" width="7.7265625" style="104" bestFit="1" customWidth="1"/>
    <col min="25" max="25" width="7.54296875" style="104" bestFit="1" customWidth="1"/>
    <col min="26" max="28" width="7.7265625" style="104" bestFit="1" customWidth="1"/>
    <col min="29" max="29" width="7.54296875" style="104" bestFit="1" customWidth="1"/>
    <col min="30" max="32" width="7.7265625" style="104" bestFit="1" customWidth="1"/>
    <col min="33" max="33" width="7.54296875" style="101" bestFit="1" customWidth="1"/>
    <col min="34" max="36" width="7.7265625" style="101" bestFit="1" customWidth="1"/>
    <col min="37" max="37" width="7.7265625" style="386" bestFit="1" customWidth="1"/>
    <col min="38" max="40" width="8.26953125" style="104" bestFit="1" customWidth="1"/>
    <col min="41" max="42" width="10.26953125" style="17" bestFit="1" customWidth="1"/>
    <col min="43" max="43" width="7.7265625" style="15" customWidth="1"/>
    <col min="44" max="44" width="7.453125" style="15" bestFit="1" customWidth="1"/>
    <col min="45" max="45" width="7.7265625" style="40" bestFit="1" customWidth="1"/>
    <col min="46" max="46" width="7.453125" style="40" bestFit="1" customWidth="1"/>
    <col min="47" max="47" width="7.7265625" style="40" bestFit="1" customWidth="1"/>
    <col min="48" max="48" width="7.453125" style="40" bestFit="1" customWidth="1"/>
    <col min="49" max="49" width="7.7265625" style="40" bestFit="1" customWidth="1"/>
    <col min="50" max="50" width="7.453125" style="40" bestFit="1" customWidth="1"/>
    <col min="51" max="51" width="7.7265625" style="40" bestFit="1" customWidth="1"/>
    <col min="52" max="52" width="7.453125" style="40" bestFit="1" customWidth="1"/>
    <col min="53" max="53" width="7.7265625" style="40" bestFit="1" customWidth="1"/>
    <col min="54" max="54" width="7.453125" style="40" bestFit="1" customWidth="1"/>
    <col min="55" max="56" width="7.7265625" style="40" bestFit="1" customWidth="1"/>
    <col min="57" max="57" width="8" style="40" bestFit="1" customWidth="1"/>
    <col min="58" max="59" width="10.26953125" style="15" bestFit="1" customWidth="1"/>
    <col min="60" max="60" width="9.26953125" style="15"/>
    <col min="61" max="61" width="10.26953125" style="40" bestFit="1" customWidth="1"/>
    <col min="62" max="16384" width="9.269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ht="14" x14ac:dyDescent="0.3">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ht="14" x14ac:dyDescent="0.3">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ht="14" x14ac:dyDescent="0.3">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6953125" defaultRowHeight="10" x14ac:dyDescent="0.2"/>
  <cols>
    <col min="1" max="1" width="9.26953125" style="48"/>
    <col min="2" max="2" width="30.453125" style="48" bestFit="1" customWidth="1"/>
    <col min="3" max="6" width="4.7265625" style="48" customWidth="1"/>
    <col min="7" max="8" width="4.7265625" style="48" bestFit="1" customWidth="1"/>
    <col min="9" max="9" width="5.26953125" style="394" bestFit="1" customWidth="1"/>
    <col min="10" max="10" width="6.26953125" style="465" bestFit="1" customWidth="1"/>
    <col min="11" max="11" width="5.26953125" style="394" bestFit="1" customWidth="1"/>
    <col min="12" max="12" width="8.54296875" style="48" bestFit="1" customWidth="1"/>
    <col min="13" max="13" width="9.453125" style="48" bestFit="1" customWidth="1"/>
    <col min="14" max="14" width="4.7265625" style="48" customWidth="1"/>
    <col min="15" max="23" width="6.7265625" style="48" customWidth="1"/>
    <col min="24" max="40" width="6.7265625" style="298" customWidth="1"/>
    <col min="41" max="41" width="5.7265625" style="298" customWidth="1"/>
    <col min="42" max="42" width="6.7265625" style="48" customWidth="1"/>
    <col min="43" max="45" width="6.7265625" style="288" customWidth="1"/>
    <col min="46" max="55" width="6.7265625" style="48" customWidth="1"/>
    <col min="56" max="56" width="9.26953125" style="48"/>
    <col min="57" max="57" width="30.453125" style="48" bestFit="1" customWidth="1"/>
    <col min="58" max="64" width="4.7265625" style="48" customWidth="1"/>
    <col min="65" max="66" width="5" style="48" customWidth="1"/>
    <col min="67" max="67" width="8.26953125" style="48" customWidth="1"/>
    <col min="68" max="68" width="9.453125" style="48" customWidth="1"/>
    <col min="69" max="69" width="10.7265625" style="48" customWidth="1"/>
    <col min="70" max="71" width="6.7265625" style="48" hidden="1" customWidth="1"/>
    <col min="72" max="90" width="4.453125" style="48" hidden="1" customWidth="1"/>
    <col min="91" max="95" width="7.453125" style="48" customWidth="1"/>
    <col min="96" max="96" width="7.7265625" style="48" customWidth="1"/>
    <col min="97" max="105" width="6.7265625" style="48" customWidth="1"/>
    <col min="106" max="110" width="6.7265625" style="48" bestFit="1" customWidth="1"/>
    <col min="111" max="16384" width="9.26953125" style="48"/>
  </cols>
  <sheetData>
    <row r="1" spans="1:110" ht="17.25" hidden="1" customHeight="1" x14ac:dyDescent="0.2">
      <c r="B1" s="295" t="s">
        <v>51</v>
      </c>
      <c r="O1" s="47"/>
      <c r="AP1" s="288"/>
      <c r="AS1" s="48"/>
      <c r="BE1" s="295" t="s">
        <v>52</v>
      </c>
    </row>
    <row r="2" spans="1:110" ht="20.25" hidden="1" customHeight="1" x14ac:dyDescent="0.25">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5">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5">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5">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5">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5">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5">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5">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5">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5">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5">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5">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5">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5">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5">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5">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5">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5">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5">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5">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5">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5">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5">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5">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5">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5">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5">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5">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5">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5">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5">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5">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4.5" x14ac:dyDescent="0.35"/>
  <cols>
    <col min="1" max="1" width="9" style="519"/>
    <col min="2" max="2" width="26.453125" style="519" bestFit="1" customWidth="1"/>
    <col min="3" max="9" width="4.7265625" style="519" bestFit="1" customWidth="1"/>
    <col min="10" max="11" width="5" style="519" bestFit="1" customWidth="1"/>
    <col min="12" max="13" width="8.54296875" style="519" bestFit="1" customWidth="1"/>
    <col min="14" max="14" width="9" style="519"/>
    <col min="15" max="22" width="6.7265625" style="519" bestFit="1" customWidth="1"/>
    <col min="23" max="24" width="9.7265625" style="519" bestFit="1" customWidth="1"/>
    <col min="25" max="25" width="9" style="519"/>
    <col min="26" max="29" width="6.7265625" style="519" bestFit="1" customWidth="1"/>
    <col min="30" max="30" width="9" style="519"/>
    <col min="31" max="31" width="26.453125" style="519" bestFit="1" customWidth="1"/>
    <col min="32" max="38" width="4.7265625" style="519" bestFit="1" customWidth="1"/>
    <col min="39" max="40" width="5" style="519" bestFit="1" customWidth="1"/>
    <col min="41" max="42" width="8.54296875" style="519" bestFit="1" customWidth="1"/>
    <col min="43" max="43" width="9" style="519"/>
    <col min="44" max="51" width="6.7265625" style="519" bestFit="1" customWidth="1"/>
    <col min="52" max="52" width="9" style="519"/>
    <col min="53" max="56" width="6.7265625" style="519" bestFit="1" customWidth="1"/>
    <col min="57" max="16384" width="9" style="519"/>
  </cols>
  <sheetData>
    <row r="1" spans="1:56"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3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3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3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3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3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3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3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3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3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3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3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3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3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3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3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3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3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6953125" defaultRowHeight="14.5" x14ac:dyDescent="0.35"/>
  <cols>
    <col min="1" max="1" width="42.54296875" style="15" bestFit="1" customWidth="1"/>
    <col min="2" max="2" width="27.26953125" style="15" customWidth="1"/>
    <col min="3" max="3" width="6.54296875" style="15" bestFit="1" customWidth="1"/>
    <col min="4" max="7" width="6.7265625" style="15" bestFit="1" customWidth="1"/>
    <col min="8" max="8" width="6.54296875" style="15" bestFit="1" customWidth="1"/>
    <col min="9" max="9" width="7.26953125" style="351" bestFit="1" customWidth="1"/>
    <col min="10" max="11" width="7.26953125" style="15" bestFit="1" customWidth="1"/>
    <col min="12" max="12" width="11" style="15" bestFit="1" customWidth="1"/>
    <col min="13" max="13" width="11.26953125" style="15" bestFit="1" customWidth="1"/>
    <col min="14" max="14" width="3" style="15" customWidth="1"/>
    <col min="15" max="16" width="8.7265625" style="15" bestFit="1" customWidth="1"/>
    <col min="17" max="17" width="8.26953125" style="15" bestFit="1" customWidth="1"/>
    <col min="18" max="20" width="8.54296875" style="15" bestFit="1" customWidth="1"/>
    <col min="21" max="21" width="8.453125" style="15" bestFit="1" customWidth="1"/>
    <col min="22" max="23" width="8.7265625" style="15" bestFit="1" customWidth="1"/>
    <col min="24" max="24" width="8.7265625" style="104" bestFit="1" customWidth="1"/>
    <col min="25" max="25" width="8.26953125" style="104" bestFit="1" customWidth="1"/>
    <col min="26" max="28" width="8.54296875" style="104" bestFit="1" customWidth="1"/>
    <col min="29" max="29" width="8.453125" style="104" bestFit="1" customWidth="1"/>
    <col min="30" max="32" width="8.7265625" style="104" bestFit="1" customWidth="1"/>
    <col min="33" max="33" width="8.453125" style="101" bestFit="1" customWidth="1"/>
    <col min="34" max="36" width="8.7265625" style="101" bestFit="1" customWidth="1"/>
    <col min="37" max="37" width="8.7265625" style="386" bestFit="1" customWidth="1"/>
    <col min="38" max="40" width="9.26953125" style="104" bestFit="1" customWidth="1"/>
    <col min="41" max="41" width="8.453125" style="104" bestFit="1" customWidth="1"/>
    <col min="42" max="43" width="11.26953125" style="17" bestFit="1" customWidth="1"/>
    <col min="44" max="44" width="7.7265625" style="15" customWidth="1"/>
    <col min="45" max="45" width="8.26953125" style="15" bestFit="1" customWidth="1"/>
    <col min="46" max="46" width="8.54296875" style="40" bestFit="1" customWidth="1"/>
    <col min="47" max="47" width="8" style="40" bestFit="1" customWidth="1"/>
    <col min="48" max="48" width="8.453125" style="40" bestFit="1" customWidth="1"/>
    <col min="49" max="49" width="8.26953125" style="40" bestFit="1" customWidth="1"/>
    <col min="50" max="50" width="8.54296875" style="40" bestFit="1" customWidth="1"/>
    <col min="51" max="51" width="8" style="40" bestFit="1" customWidth="1"/>
    <col min="52" max="52" width="8.453125" style="40" bestFit="1" customWidth="1"/>
    <col min="53" max="53" width="8.26953125" style="40" bestFit="1" customWidth="1"/>
    <col min="54" max="54" width="8.54296875" style="40" bestFit="1" customWidth="1"/>
    <col min="55" max="55" width="8.26953125" style="40" bestFit="1" customWidth="1"/>
    <col min="56" max="57" width="8.54296875" style="40" bestFit="1" customWidth="1"/>
    <col min="58" max="58" width="9" style="40" bestFit="1" customWidth="1"/>
    <col min="59" max="60" width="11.26953125" style="15" bestFit="1" customWidth="1"/>
    <col min="61" max="61" width="9.26953125" style="15"/>
    <col min="62" max="62" width="11.54296875" style="40" bestFit="1" customWidth="1"/>
    <col min="63" max="16384" width="9.269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ht="14" x14ac:dyDescent="0.3">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ht="14" x14ac:dyDescent="0.3">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ht="14" x14ac:dyDescent="0.3">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ht="14" x14ac:dyDescent="0.3">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6953125" defaultRowHeight="14.5" x14ac:dyDescent="0.35"/>
  <cols>
    <col min="1" max="1" width="36.7265625" style="15" bestFit="1" customWidth="1"/>
    <col min="2" max="2" width="26" style="15" bestFit="1" customWidth="1"/>
    <col min="3" max="8" width="4.54296875" style="15" customWidth="1"/>
    <col min="9" max="9" width="4.54296875" style="351" customWidth="1"/>
    <col min="10" max="10" width="4.54296875" style="15" customWidth="1"/>
    <col min="11" max="11" width="4.7265625" style="15" customWidth="1"/>
    <col min="12" max="12" width="8.26953125" style="15" customWidth="1"/>
    <col min="13" max="13" width="8.453125" style="15" customWidth="1"/>
    <col min="14" max="14" width="3" style="15" customWidth="1"/>
    <col min="15" max="23" width="6.54296875" style="15" customWidth="1"/>
    <col min="24" max="32" width="6.54296875" style="104" customWidth="1"/>
    <col min="33" max="36" width="6.54296875" style="101" customWidth="1"/>
    <col min="37" max="37" width="6.7265625" style="386" bestFit="1" customWidth="1"/>
    <col min="38" max="41" width="6.54296875" style="104" bestFit="1" customWidth="1"/>
    <col min="42" max="43" width="9.26953125" style="17" bestFit="1" customWidth="1"/>
    <col min="44" max="44" width="7.7265625" style="15" customWidth="1"/>
    <col min="45" max="45" width="6.453125" style="15" bestFit="1" customWidth="1"/>
    <col min="46" max="58" width="6.453125" style="40" bestFit="1" customWidth="1"/>
    <col min="59" max="60" width="9" style="15" bestFit="1" customWidth="1"/>
    <col min="61" max="61" width="9.26953125" style="15"/>
    <col min="62" max="62" width="9.54296875" style="40" bestFit="1" customWidth="1"/>
    <col min="63" max="16384" width="9.269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ht="14" x14ac:dyDescent="0.3">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ht="14" x14ac:dyDescent="0.3">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ht="14" x14ac:dyDescent="0.3">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ht="14" x14ac:dyDescent="0.3">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6953125" defaultRowHeight="10" x14ac:dyDescent="0.2"/>
  <cols>
    <col min="1" max="1" width="9.26953125" style="48"/>
    <col min="2" max="2" width="30.453125" style="48" bestFit="1" customWidth="1"/>
    <col min="3" max="6" width="4.7265625" style="48" customWidth="1"/>
    <col min="7" max="8" width="4.7265625" style="48" bestFit="1" customWidth="1"/>
    <col min="9" max="9" width="5.26953125" style="394" bestFit="1" customWidth="1"/>
    <col min="10" max="10" width="6.26953125" style="465" bestFit="1" customWidth="1"/>
    <col min="11" max="11" width="5.26953125" style="394" bestFit="1" customWidth="1"/>
    <col min="12" max="12" width="8.54296875" style="48" bestFit="1" customWidth="1"/>
    <col min="13" max="13" width="9.453125" style="48" bestFit="1" customWidth="1"/>
    <col min="14" max="14" width="4.7265625" style="48" customWidth="1"/>
    <col min="15" max="23" width="6.7265625" style="48" customWidth="1"/>
    <col min="24" max="41" width="6.7265625" style="298" customWidth="1"/>
    <col min="42" max="42" width="5.7265625" style="298" customWidth="1"/>
    <col min="43" max="43" width="6.7265625" style="48" customWidth="1"/>
    <col min="44" max="46" width="6.7265625" style="288" customWidth="1"/>
    <col min="47" max="56" width="6.7265625" style="48" customWidth="1"/>
    <col min="57" max="57" width="9.26953125" style="48"/>
    <col min="58" max="58" width="30.453125" style="48" bestFit="1" customWidth="1"/>
    <col min="59" max="65" width="4.7265625" style="48" customWidth="1"/>
    <col min="66" max="67" width="5" style="48" customWidth="1"/>
    <col min="68" max="68" width="8.26953125" style="48" customWidth="1"/>
    <col min="69" max="69" width="9.453125" style="48" customWidth="1"/>
    <col min="70" max="70" width="10.7265625" style="48" customWidth="1"/>
    <col min="71" max="72" width="6.7265625" style="48" customWidth="1"/>
    <col min="73" max="73" width="4.453125" style="48" customWidth="1"/>
    <col min="74" max="92" width="6.7265625" style="48" customWidth="1"/>
    <col min="93" max="97" width="6.7265625" style="48" bestFit="1" customWidth="1"/>
    <col min="98" max="98" width="7.7265625" style="48" customWidth="1"/>
    <col min="99" max="107" width="6.7265625" style="48" customWidth="1"/>
    <col min="108" max="112" width="6.7265625" style="48" bestFit="1" customWidth="1"/>
    <col min="113" max="16384" width="9.26953125" style="48"/>
  </cols>
  <sheetData>
    <row r="1" spans="1:112" x14ac:dyDescent="0.2">
      <c r="B1" s="295" t="s">
        <v>51</v>
      </c>
      <c r="O1" s="47"/>
      <c r="AQ1" s="288"/>
      <c r="AT1" s="48"/>
      <c r="BF1" s="295" t="s">
        <v>52</v>
      </c>
    </row>
    <row r="2" spans="1:112" ht="10.5" x14ac:dyDescent="0.25">
      <c r="B2" s="1"/>
      <c r="C2" s="2"/>
      <c r="D2" s="2"/>
      <c r="E2" s="2"/>
      <c r="F2" s="2"/>
      <c r="G2" s="2"/>
      <c r="H2" s="2"/>
      <c r="I2" s="395"/>
      <c r="J2" s="466"/>
      <c r="K2" s="395"/>
      <c r="L2" s="2"/>
      <c r="M2" s="2"/>
      <c r="N2" s="2"/>
      <c r="AQ2" s="288"/>
      <c r="AT2" s="48"/>
    </row>
    <row r="3" spans="1:112" ht="10.5"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ht="10.5"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ht="10.5" x14ac:dyDescent="0.25">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ht="10.5"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ht="10.5"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ht="10.5"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ht="10.5"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ht="10.5"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ht="10.5" x14ac:dyDescent="0.25">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ht="10.5"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ht="10.5"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ht="10.5" x14ac:dyDescent="0.25">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ht="10.5"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ht="10.5" x14ac:dyDescent="0.25">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ht="10.5"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ht="10.5" x14ac:dyDescent="0.25">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ht="10.5" x14ac:dyDescent="0.25">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ht="10.5" x14ac:dyDescent="0.25">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ht="10.5" x14ac:dyDescent="0.25">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ht="10.5" x14ac:dyDescent="0.25">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ht="10.5" x14ac:dyDescent="0.25">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ht="10.5" x14ac:dyDescent="0.25">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ht="10.5" x14ac:dyDescent="0.25">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ht="10.5" x14ac:dyDescent="0.25">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ht="10.5" x14ac:dyDescent="0.25">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ht="10.5" x14ac:dyDescent="0.25">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ht="10.5" x14ac:dyDescent="0.25">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ht="10.5" x14ac:dyDescent="0.25">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ht="10.5" x14ac:dyDescent="0.25">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ht="10.5" x14ac:dyDescent="0.25">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ht="10.5" x14ac:dyDescent="0.25">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ht="10.5" x14ac:dyDescent="0.25">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ht="10.5" x14ac:dyDescent="0.25">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ht="10.5" x14ac:dyDescent="0.25">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ht="10.5" x14ac:dyDescent="0.25">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ht="10.5" x14ac:dyDescent="0.25">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ht="10.5" x14ac:dyDescent="0.25">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ht="10.5" x14ac:dyDescent="0.25">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ht="10.5" x14ac:dyDescent="0.25">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ht="10.5" x14ac:dyDescent="0.25">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ht="10.5" x14ac:dyDescent="0.25">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ht="10.5" x14ac:dyDescent="0.25">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ht="10.5"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ht="10.5"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ht="10.5" x14ac:dyDescent="0.2">
      <c r="B63" s="23"/>
      <c r="C63" s="62"/>
      <c r="D63" s="62"/>
      <c r="E63" s="62"/>
      <c r="F63" s="62"/>
      <c r="G63" s="62"/>
      <c r="H63" s="62"/>
      <c r="I63" s="410"/>
      <c r="J63" s="487"/>
      <c r="K63" s="410"/>
      <c r="L63" s="208"/>
      <c r="M63" s="208"/>
      <c r="O63" s="62"/>
    </row>
    <row r="64" spans="2:112" ht="10.5" x14ac:dyDescent="0.2">
      <c r="B64" s="23"/>
      <c r="C64" s="62"/>
      <c r="D64" s="62"/>
      <c r="E64" s="62"/>
      <c r="F64" s="62"/>
      <c r="G64" s="62"/>
      <c r="H64" s="62"/>
      <c r="I64" s="410"/>
      <c r="J64" s="487"/>
      <c r="K64" s="410"/>
      <c r="L64" s="208"/>
      <c r="M64" s="208"/>
      <c r="O64" s="62"/>
    </row>
    <row r="65" spans="2:57" ht="10.5" x14ac:dyDescent="0.2">
      <c r="B65" s="23"/>
      <c r="C65" s="62"/>
      <c r="D65" s="62"/>
      <c r="E65" s="62"/>
      <c r="F65" s="62"/>
      <c r="G65" s="62"/>
      <c r="H65" s="62"/>
      <c r="I65" s="410"/>
      <c r="J65" s="487"/>
      <c r="K65" s="410"/>
      <c r="L65" s="208"/>
      <c r="M65" s="208"/>
      <c r="O65" s="62"/>
    </row>
    <row r="69" spans="2:57" ht="10.5"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4.5" x14ac:dyDescent="0.35"/>
  <cols>
    <col min="1" max="1" width="9" style="519"/>
    <col min="2" max="2" width="27.26953125" style="519" bestFit="1" customWidth="1"/>
    <col min="3" max="3" width="5.26953125" style="519" bestFit="1" customWidth="1"/>
    <col min="4" max="4" width="5.54296875" style="519" bestFit="1" customWidth="1"/>
    <col min="5" max="6" width="5.26953125" style="519" bestFit="1" customWidth="1"/>
    <col min="7" max="11" width="5.54296875" style="519" bestFit="1" customWidth="1"/>
    <col min="12" max="12" width="10.26953125" style="519" bestFit="1" customWidth="1"/>
    <col min="13" max="13" width="10.54296875" style="519" bestFit="1" customWidth="1"/>
    <col min="14" max="14" width="9" style="519"/>
    <col min="15" max="15" width="7.453125" style="519" bestFit="1" customWidth="1"/>
    <col min="16" max="19" width="7.7265625" style="519" bestFit="1" customWidth="1"/>
    <col min="20" max="22" width="8" style="519" bestFit="1" customWidth="1"/>
    <col min="23" max="23" width="7.453125" style="519" bestFit="1" customWidth="1"/>
    <col min="24" max="24" width="6.7265625" style="519" customWidth="1"/>
    <col min="25" max="26" width="10.26953125" style="519" bestFit="1" customWidth="1"/>
    <col min="27" max="27" width="9" style="519"/>
    <col min="28" max="28" width="7.453125" style="519" bestFit="1" customWidth="1"/>
    <col min="29" max="30" width="7.54296875" style="519" bestFit="1" customWidth="1"/>
    <col min="31" max="31" width="7.7265625" style="519" bestFit="1" customWidth="1"/>
    <col min="32" max="32" width="9" style="519"/>
    <col min="33" max="33" width="27.26953125" style="519" bestFit="1" customWidth="1"/>
    <col min="34" max="34" width="5.26953125" style="519" bestFit="1" customWidth="1"/>
    <col min="35" max="35" width="5.54296875" style="519" bestFit="1" customWidth="1"/>
    <col min="36" max="37" width="5.26953125" style="519" bestFit="1" customWidth="1"/>
    <col min="38" max="42" width="5.54296875" style="519" bestFit="1" customWidth="1"/>
    <col min="43" max="43" width="10.26953125" style="519" bestFit="1" customWidth="1"/>
    <col min="44" max="44" width="10.54296875" style="519" bestFit="1" customWidth="1"/>
    <col min="45" max="45" width="9" style="519"/>
    <col min="46" max="49" width="6.453125" style="519" hidden="1" customWidth="1"/>
    <col min="50" max="52" width="6.453125" style="519" bestFit="1" customWidth="1"/>
    <col min="53" max="53" width="8" style="519" bestFit="1" customWidth="1"/>
    <col min="54" max="54" width="7.453125" style="519" bestFit="1" customWidth="1"/>
    <col min="55" max="55" width="9" style="519"/>
    <col min="56" max="56" width="7.453125" style="519" bestFit="1" customWidth="1"/>
    <col min="57" max="58" width="7.54296875" style="519" bestFit="1" customWidth="1"/>
    <col min="59" max="59" width="7.7265625" style="519" bestFit="1" customWidth="1"/>
    <col min="60" max="16384" width="9" style="519"/>
  </cols>
  <sheetData>
    <row r="1" spans="1:59"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3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3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3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3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3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3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3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3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3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3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3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3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3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3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3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3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3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ustomWidth="1"/>
    <col min="14" max="14" width="9.453125" style="15" customWidth="1"/>
    <col min="15" max="15" width="3.7265625" style="15" customWidth="1"/>
    <col min="16" max="18" width="6.54296875" style="15" bestFit="1" customWidth="1"/>
    <col min="19" max="19" width="6.54296875" style="15" customWidth="1"/>
    <col min="20" max="24" width="6.54296875" style="15" bestFit="1" customWidth="1"/>
    <col min="25" max="33" width="6.54296875" style="104" bestFit="1" customWidth="1"/>
    <col min="34" max="37" width="6.54296875" style="101" bestFit="1" customWidth="1"/>
    <col min="38" max="38" width="6.54296875" style="386" bestFit="1" customWidth="1"/>
    <col min="39" max="42" width="6.54296875" style="104" bestFit="1" customWidth="1"/>
    <col min="43" max="44" width="7.7265625" style="104" customWidth="1"/>
    <col min="45" max="45" width="8.54296875" style="17" customWidth="1"/>
    <col min="46" max="46" width="8.7265625" style="17" customWidth="1"/>
    <col min="47" max="47" width="7.26953125" style="15" bestFit="1" customWidth="1"/>
    <col min="48" max="48" width="6.26953125" style="15" customWidth="1"/>
    <col min="49" max="49" width="7.26953125" style="15" customWidth="1"/>
    <col min="50" max="50" width="7.453125" style="40" customWidth="1"/>
    <col min="51" max="51" width="7.26953125" style="40"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bestFit="1" customWidth="1"/>
    <col min="59" max="59" width="7.26953125" style="40" bestFit="1" customWidth="1"/>
    <col min="60" max="61" width="7.453125" style="40" bestFit="1" customWidth="1"/>
    <col min="62" max="62" width="7.7265625" style="40" bestFit="1" customWidth="1"/>
    <col min="63" max="63" width="7.26953125" style="40" bestFit="1" customWidth="1"/>
    <col min="64" max="64" width="7.26953125" style="40" customWidth="1"/>
    <col min="65" max="65" width="11.7265625" style="15" customWidth="1"/>
    <col min="66" max="66" width="10.26953125" style="15" customWidth="1"/>
    <col min="67" max="67" width="9.26953125" style="15"/>
    <col min="68" max="68" width="10" style="40" bestFit="1" customWidth="1"/>
    <col min="69" max="16384" width="9.269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1.5" x14ac:dyDescent="0.3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3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3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3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3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3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3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3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3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3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3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3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3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3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3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3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3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3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3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3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3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3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3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3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3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3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3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3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35">
      <c r="F46" s="40"/>
      <c r="G46" s="40"/>
      <c r="H46" s="40"/>
      <c r="I46" s="631"/>
      <c r="J46" s="40"/>
      <c r="K46" s="40"/>
      <c r="L46" s="40"/>
      <c r="M46" s="19"/>
      <c r="N46" s="17"/>
      <c r="AL46" s="590"/>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6953125" defaultRowHeight="14.5" x14ac:dyDescent="0.35"/>
  <cols>
    <col min="1" max="1" width="44.7265625" style="15" bestFit="1" customWidth="1"/>
    <col min="2" max="2" width="28.7265625" style="15" bestFit="1" customWidth="1"/>
    <col min="3" max="8" width="5.7265625" style="15" bestFit="1" customWidth="1"/>
    <col min="9" max="9" width="5.7265625" style="351" bestFit="1" customWidth="1"/>
    <col min="10" max="10" width="5.7265625" style="15" bestFit="1" customWidth="1"/>
    <col min="11" max="11" width="6.26953125" style="15" bestFit="1" customWidth="1"/>
    <col min="12" max="12" width="6.26953125" style="15" customWidth="1"/>
    <col min="13" max="13" width="10.26953125" style="15" bestFit="1" customWidth="1"/>
    <col min="14" max="14" width="11.26953125" style="15" bestFit="1" customWidth="1"/>
    <col min="15" max="15" width="3" style="15" customWidth="1"/>
    <col min="16" max="17" width="8.453125" style="15" bestFit="1" customWidth="1"/>
    <col min="18" max="18" width="8.26953125" style="15" bestFit="1" customWidth="1"/>
    <col min="19" max="21" width="8.453125" style="15" bestFit="1" customWidth="1"/>
    <col min="22" max="22" width="8.26953125" style="15" bestFit="1" customWidth="1"/>
    <col min="23" max="24" width="8.453125" style="15" bestFit="1" customWidth="1"/>
    <col min="25" max="25" width="8.453125" style="104" bestFit="1" customWidth="1"/>
    <col min="26" max="26" width="8.26953125" style="104" bestFit="1" customWidth="1"/>
    <col min="27" max="29" width="8.453125" style="104" bestFit="1" customWidth="1"/>
    <col min="30" max="30" width="8.26953125" style="104" bestFit="1" customWidth="1"/>
    <col min="31" max="33" width="8.453125" style="104" bestFit="1" customWidth="1"/>
    <col min="34" max="34" width="8.26953125" style="101" bestFit="1" customWidth="1"/>
    <col min="35" max="37" width="8.453125" style="101" bestFit="1" customWidth="1"/>
    <col min="38" max="38" width="8.453125" style="386" bestFit="1" customWidth="1"/>
    <col min="39" max="41" width="8.7265625" style="104" bestFit="1" customWidth="1"/>
    <col min="42" max="42" width="8.26953125" style="104" bestFit="1" customWidth="1"/>
    <col min="43" max="43" width="10.7265625" style="104" bestFit="1" customWidth="1"/>
    <col min="44" max="44" width="10.7265625" style="104" customWidth="1"/>
    <col min="45" max="45" width="11.453125" style="17" bestFit="1" customWidth="1"/>
    <col min="46" max="46" width="11.26953125" style="17" bestFit="1" customWidth="1"/>
    <col min="47" max="47" width="7.7265625" style="15" customWidth="1"/>
    <col min="48" max="48" width="8.26953125" style="15" bestFit="1" customWidth="1"/>
    <col min="49" max="49" width="8.453125" style="40" bestFit="1" customWidth="1"/>
    <col min="50" max="50" width="8.26953125" style="40" bestFit="1" customWidth="1"/>
    <col min="51" max="51" width="8.453125" style="40" bestFit="1" customWidth="1"/>
    <col min="52" max="52" width="8.26953125" style="40" bestFit="1" customWidth="1"/>
    <col min="53" max="53" width="8.453125" style="40" bestFit="1" customWidth="1"/>
    <col min="54" max="54" width="8.26953125" style="40" bestFit="1" customWidth="1"/>
    <col min="55" max="55" width="8.453125" style="40" bestFit="1" customWidth="1"/>
    <col min="56" max="56" width="8.26953125" style="40" bestFit="1" customWidth="1"/>
    <col min="57" max="57" width="8.453125" style="40" bestFit="1" customWidth="1"/>
    <col min="58" max="58" width="8.26953125" style="40" bestFit="1" customWidth="1"/>
    <col min="59" max="60" width="8.453125" style="40" bestFit="1" customWidth="1"/>
    <col min="61" max="61" width="8.7265625" style="40" bestFit="1" customWidth="1"/>
    <col min="62" max="62" width="8.26953125" style="40" bestFit="1" customWidth="1"/>
    <col min="63" max="64" width="11.453125" style="15" bestFit="1" customWidth="1"/>
    <col min="65" max="65" width="9.26953125" style="15"/>
    <col min="66" max="66" width="11.7265625" style="40" bestFit="1" customWidth="1"/>
    <col min="67" max="16384" width="9.26953125" style="519"/>
  </cols>
  <sheetData>
    <row r="1" spans="1:66"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1" x14ac:dyDescent="0.3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3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3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3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3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3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3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3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3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3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3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3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3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3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3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3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3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3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3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3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3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3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3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3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3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3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3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3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3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3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3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3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3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3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3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3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3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3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3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3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3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3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3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3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35">
      <c r="F46" s="40"/>
      <c r="G46" s="40"/>
      <c r="H46" s="40"/>
      <c r="I46" s="589"/>
      <c r="J46" s="40"/>
      <c r="K46" s="40"/>
      <c r="L46" s="40"/>
      <c r="M46" s="19"/>
      <c r="N46" s="17"/>
      <c r="AL46" s="590"/>
      <c r="AQ46" s="632"/>
      <c r="AR46" s="632"/>
    </row>
    <row r="47" spans="1:66" x14ac:dyDescent="0.35">
      <c r="D47" s="19"/>
      <c r="M47" s="17"/>
      <c r="Q47" s="19"/>
      <c r="R47" s="19"/>
      <c r="S47" s="19"/>
      <c r="T47" s="19"/>
      <c r="U47" s="19"/>
      <c r="V47" s="19"/>
      <c r="W47" s="19"/>
      <c r="X47" s="19"/>
      <c r="AL47" s="590"/>
      <c r="AV47" s="19"/>
      <c r="BK47" s="19"/>
      <c r="BL47" s="19"/>
    </row>
    <row r="48" spans="1:66"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4.72656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hidden="1" customWidth="1"/>
    <col min="16" max="23" width="6.7265625" style="15" hidden="1" customWidth="1"/>
    <col min="24" max="31" width="6.7265625" style="104" hidden="1" customWidth="1"/>
    <col min="32" max="32" width="6.7265625" style="105" customWidth="1"/>
    <col min="33" max="36" width="6.7265625" style="104" bestFit="1" customWidth="1"/>
    <col min="37" max="38" width="9.7265625" style="64" bestFit="1" customWidth="1"/>
    <col min="39" max="39" width="4.7265625" style="15" customWidth="1"/>
    <col min="40" max="40" width="6.7265625" style="15" bestFit="1" customWidth="1"/>
    <col min="41" max="49" width="6.7265625" style="40" bestFit="1" customWidth="1"/>
    <col min="50" max="51" width="6.7265625" style="77" bestFit="1" customWidth="1"/>
    <col min="52" max="53" width="9.453125" style="64" bestFit="1" customWidth="1"/>
    <col min="54" max="54" width="9.26953125" style="64"/>
    <col min="55" max="55" width="10" style="40" bestFit="1" customWidth="1"/>
    <col min="56" max="83" width="8.7265625" customWidth="1"/>
    <col min="84" max="16384" width="9.26953125" style="64"/>
  </cols>
  <sheetData>
    <row r="1" spans="1:83" x14ac:dyDescent="0.3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3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3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3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3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3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3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3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3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3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3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3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3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3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3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3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3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3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3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3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3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3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3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3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3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3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3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3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3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3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3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3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3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3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3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3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3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3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3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3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3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3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3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3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3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3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3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3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6953125" defaultRowHeight="10" x14ac:dyDescent="0.2"/>
  <cols>
    <col min="1" max="1" width="9.26953125" style="675"/>
    <col min="2" max="2" width="30.453125" style="675" bestFit="1" customWidth="1"/>
    <col min="3" max="7" width="5.26953125" style="675" customWidth="1"/>
    <col min="8" max="8" width="5.7265625" style="675" bestFit="1" customWidth="1"/>
    <col min="9" max="9" width="5.7265625" style="677" bestFit="1" customWidth="1"/>
    <col min="10" max="12" width="7.7265625" style="677" bestFit="1" customWidth="1"/>
    <col min="13" max="13" width="8.54296875" style="675" bestFit="1" customWidth="1"/>
    <col min="14" max="14" width="8.7265625" style="675" bestFit="1" customWidth="1"/>
    <col min="15" max="15" width="4" style="675" bestFit="1" customWidth="1"/>
    <col min="16" max="24" width="6.7265625" style="675" customWidth="1"/>
    <col min="25" max="39" width="6.7265625" style="298" customWidth="1"/>
    <col min="40" max="42" width="6.7265625" style="298" bestFit="1" customWidth="1"/>
    <col min="43" max="43" width="6.7265625" style="298" customWidth="1"/>
    <col min="44" max="44" width="6.26953125" style="298" bestFit="1" customWidth="1"/>
    <col min="45" max="45" width="6.7265625" style="295" bestFit="1" customWidth="1"/>
    <col min="46" max="46" width="6.7265625" style="295" customWidth="1"/>
    <col min="47" max="47" width="6.7265625" style="675" customWidth="1"/>
    <col min="48" max="50" width="6.7265625" style="288" customWidth="1"/>
    <col min="51" max="60" width="6.7265625" style="675" customWidth="1"/>
    <col min="61" max="61" width="6.7265625" style="675" bestFit="1" customWidth="1"/>
    <col min="62" max="62" width="9.26953125" style="675"/>
    <col min="63" max="63" width="30.453125" style="675" bestFit="1" customWidth="1"/>
    <col min="64" max="71" width="4.7265625" style="675" bestFit="1" customWidth="1"/>
    <col min="72" max="73" width="5" style="675" customWidth="1"/>
    <col min="74" max="74" width="9.7265625" style="675" customWidth="1"/>
    <col min="75" max="75" width="8.7265625" style="675" bestFit="1" customWidth="1"/>
    <col min="76" max="76" width="10.7265625" style="675" customWidth="1"/>
    <col min="77" max="105" width="6.7265625" style="675" customWidth="1"/>
    <col min="106" max="106" width="7.7265625" style="675" customWidth="1"/>
    <col min="107" max="115" width="6.7265625" style="675" customWidth="1"/>
    <col min="116" max="121" width="6.7265625" style="675" bestFit="1" customWidth="1"/>
    <col min="122" max="16384" width="9.26953125" style="675"/>
  </cols>
  <sheetData>
    <row r="1" spans="1:121" x14ac:dyDescent="0.2">
      <c r="B1" s="295" t="s">
        <v>51</v>
      </c>
      <c r="P1" s="676"/>
      <c r="AU1" s="288"/>
      <c r="AX1" s="675"/>
      <c r="BK1" s="295" t="s">
        <v>52</v>
      </c>
    </row>
    <row r="2" spans="1:121" ht="10.5" x14ac:dyDescent="0.25">
      <c r="B2" s="1"/>
      <c r="C2" s="2"/>
      <c r="D2" s="2"/>
      <c r="E2" s="2"/>
      <c r="F2" s="2"/>
      <c r="G2" s="2"/>
      <c r="H2" s="2"/>
      <c r="I2" s="466"/>
      <c r="J2" s="466"/>
      <c r="K2" s="466"/>
      <c r="L2" s="466"/>
      <c r="M2" s="2"/>
      <c r="N2" s="2"/>
      <c r="O2" s="2"/>
      <c r="AU2" s="288"/>
      <c r="AX2" s="675"/>
    </row>
    <row r="3" spans="1:121" ht="10.5"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21" x14ac:dyDescent="0.3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ht="10.5" x14ac:dyDescent="0.25">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ht="10.5"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ht="10.5"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ht="10.5"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ht="10.5"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ht="10.5"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ht="10.5" x14ac:dyDescent="0.25">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ht="10.5"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ht="10.5"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ht="10.5" x14ac:dyDescent="0.25">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ht="10.5"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ht="10.5" x14ac:dyDescent="0.25">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ht="10.5"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ht="10.5" x14ac:dyDescent="0.25">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ht="10.5" x14ac:dyDescent="0.25">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ht="10.5" x14ac:dyDescent="0.25">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ht="10.5" x14ac:dyDescent="0.25">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ht="10.5" x14ac:dyDescent="0.25">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ht="10.5" x14ac:dyDescent="0.25">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ht="10.5" x14ac:dyDescent="0.25">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ht="10.5" x14ac:dyDescent="0.25">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ht="10.5" x14ac:dyDescent="0.25">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ht="10.5" x14ac:dyDescent="0.25">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ht="10.5" x14ac:dyDescent="0.25">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ht="10.5" x14ac:dyDescent="0.25">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ht="10.5" x14ac:dyDescent="0.25">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ht="10.5" x14ac:dyDescent="0.25">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ht="10.5" x14ac:dyDescent="0.25">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ht="10.5" x14ac:dyDescent="0.25">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ht="10.5" x14ac:dyDescent="0.25">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ht="10.5" x14ac:dyDescent="0.25">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ht="10.5" x14ac:dyDescent="0.25">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ht="10.5" x14ac:dyDescent="0.25">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ht="10.5" x14ac:dyDescent="0.25">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ht="10.5" x14ac:dyDescent="0.25">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ht="10.5" x14ac:dyDescent="0.25">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ht="10.5" x14ac:dyDescent="0.25">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ht="10.5" x14ac:dyDescent="0.25">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ht="10.5" x14ac:dyDescent="0.25">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ht="10.5" x14ac:dyDescent="0.25">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ht="10.5" x14ac:dyDescent="0.25">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ht="10.5" x14ac:dyDescent="0.2">
      <c r="B63" s="23"/>
      <c r="C63" s="62"/>
      <c r="D63" s="62"/>
      <c r="E63" s="62"/>
      <c r="F63" s="62"/>
      <c r="G63" s="62"/>
      <c r="H63" s="62"/>
      <c r="I63" s="487"/>
      <c r="J63" s="487"/>
      <c r="K63" s="487"/>
      <c r="L63" s="487"/>
      <c r="M63" s="208"/>
      <c r="N63" s="208"/>
      <c r="P63" s="62"/>
    </row>
    <row r="64" spans="2:121" ht="10.5" x14ac:dyDescent="0.2">
      <c r="B64" s="23"/>
      <c r="C64" s="62"/>
      <c r="D64" s="62"/>
      <c r="E64" s="62"/>
      <c r="F64" s="62"/>
      <c r="G64" s="62"/>
      <c r="H64" s="62"/>
      <c r="I64" s="487"/>
      <c r="J64" s="487"/>
      <c r="K64" s="487"/>
      <c r="L64" s="487"/>
      <c r="M64" s="208"/>
      <c r="N64" s="208"/>
      <c r="P64" s="62"/>
    </row>
    <row r="65" spans="2:62" ht="10.5" x14ac:dyDescent="0.2">
      <c r="B65" s="23"/>
      <c r="C65" s="62"/>
      <c r="D65" s="62"/>
      <c r="E65" s="62"/>
      <c r="F65" s="62"/>
      <c r="G65" s="62"/>
      <c r="H65" s="62"/>
      <c r="I65" s="487"/>
      <c r="J65" s="487"/>
      <c r="K65" s="487"/>
      <c r="L65" s="487"/>
      <c r="M65" s="208"/>
      <c r="N65" s="208"/>
      <c r="P65" s="62"/>
    </row>
    <row r="69" spans="2:62"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7" width="6.7265625" style="519" customWidth="1"/>
    <col min="28" max="28" width="7" style="519" customWidth="1"/>
    <col min="29" max="29" width="4" style="519" bestFit="1" customWidth="1"/>
    <col min="30" max="34" width="6.7265625" style="519" bestFit="1" customWidth="1"/>
    <col min="35" max="35" width="9" style="519"/>
    <col min="36" max="36" width="26.453125" style="519" bestFit="1" customWidth="1"/>
    <col min="37" max="44" width="4.7265625" style="519" bestFit="1" customWidth="1"/>
    <col min="45" max="45" width="5" style="519" bestFit="1" customWidth="1"/>
    <col min="46" max="46" width="5" style="519" customWidth="1"/>
    <col min="47" max="47" width="8.7265625" style="519" bestFit="1" customWidth="1"/>
    <col min="48" max="48" width="9.26953125" style="519" bestFit="1" customWidth="1"/>
    <col min="49" max="49" width="9" style="519"/>
    <col min="50" max="54" width="6.453125" style="519" hidden="1" customWidth="1"/>
    <col min="55" max="60" width="6.453125" style="519" customWidth="1"/>
    <col min="61" max="61" width="9" style="519"/>
    <col min="62" max="66" width="6.7265625" style="519" bestFit="1" customWidth="1"/>
    <col min="67" max="16384" width="9" style="519"/>
  </cols>
  <sheetData>
    <row r="1" spans="1:66"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3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3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3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3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3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3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3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3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3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3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3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3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3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3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3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3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3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3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3.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5" width="6.7265625" style="104" customWidth="1"/>
    <col min="46" max="47" width="9.453125" style="17" customWidth="1"/>
    <col min="48" max="48" width="7.26953125" style="15" customWidth="1"/>
    <col min="49" max="49" width="6.26953125" style="15" customWidth="1"/>
    <col min="50" max="50" width="7.26953125" style="15" customWidth="1"/>
    <col min="51" max="51" width="7.453125" style="40" customWidth="1"/>
    <col min="52" max="52" width="7.26953125" style="40" customWidth="1"/>
    <col min="53" max="53" width="7.453125" style="40" customWidth="1"/>
    <col min="54" max="54" width="7.26953125" style="40" customWidth="1"/>
    <col min="55" max="55" width="7.453125" style="40" customWidth="1"/>
    <col min="56" max="56" width="7.26953125" style="40" customWidth="1"/>
    <col min="57" max="57" width="7.453125" style="40" customWidth="1"/>
    <col min="58" max="58" width="7.26953125" style="40" customWidth="1"/>
    <col min="59" max="59" width="7.453125" style="40" customWidth="1"/>
    <col min="60" max="60" width="7.26953125" style="40" customWidth="1"/>
    <col min="61" max="62" width="7.453125" style="40" customWidth="1"/>
    <col min="63" max="63" width="7.7265625" style="40" customWidth="1"/>
    <col min="64" max="65" width="7.26953125" style="40" customWidth="1"/>
    <col min="66" max="66" width="11.7265625" style="15" customWidth="1"/>
    <col min="67" max="67" width="10.7265625" style="15" customWidth="1"/>
    <col min="68" max="68" width="9.26953125" style="15"/>
    <col min="69" max="69" width="10" style="40" customWidth="1"/>
    <col min="70" max="16384" width="9.26953125" style="519"/>
  </cols>
  <sheetData>
    <row r="1" spans="1:72" x14ac:dyDescent="0.3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3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3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3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3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3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3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3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3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3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3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3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3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3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3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3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3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3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3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3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3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3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3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3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35">
      <c r="F46" s="40"/>
      <c r="G46" s="40"/>
      <c r="H46" s="40"/>
      <c r="I46" s="631"/>
      <c r="J46" s="40"/>
      <c r="K46" s="40"/>
      <c r="L46" s="40"/>
      <c r="M46" s="19"/>
      <c r="N46" s="17"/>
      <c r="AL46" s="590"/>
    </row>
    <row r="47" spans="1:69" x14ac:dyDescent="0.35">
      <c r="D47" s="19"/>
      <c r="M47" s="17"/>
      <c r="Q47" s="19"/>
      <c r="R47" s="19"/>
      <c r="S47" s="19"/>
      <c r="T47" s="19"/>
      <c r="U47" s="19"/>
      <c r="V47" s="19"/>
      <c r="W47" s="19"/>
      <c r="X47" s="19"/>
      <c r="AL47" s="590"/>
      <c r="AX47" s="19"/>
      <c r="BN47" s="19"/>
      <c r="BO47" s="19"/>
    </row>
    <row r="48" spans="1:69"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51"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4" customWidth="1"/>
    <col min="26" max="26" width="8" style="104" customWidth="1"/>
    <col min="27" max="29" width="8.26953125" style="104" customWidth="1"/>
    <col min="30" max="30" width="8" style="104" customWidth="1"/>
    <col min="31" max="33" width="8.26953125" style="104" customWidth="1"/>
    <col min="34" max="34" width="8" style="101" customWidth="1"/>
    <col min="35" max="37" width="8.26953125" style="101" customWidth="1"/>
    <col min="38" max="38" width="8.26953125" style="386" customWidth="1"/>
    <col min="39" max="40" width="8.54296875" style="104" customWidth="1"/>
    <col min="41" max="41" width="8.54296875" style="104" bestFit="1" customWidth="1"/>
    <col min="42" max="42" width="8" style="104" bestFit="1" customWidth="1"/>
    <col min="43" max="44" width="8.26953125" style="104" bestFit="1" customWidth="1"/>
    <col min="45" max="45" width="8.26953125" style="104" customWidth="1"/>
    <col min="46" max="46" width="12" style="17" customWidth="1"/>
    <col min="47" max="47" width="12.26953125" style="17" customWidth="1"/>
    <col min="48" max="49" width="7.7265625" style="15" customWidth="1"/>
    <col min="50" max="50" width="8.26953125" style="40" customWidth="1"/>
    <col min="51" max="51" width="7.7265625" style="40" customWidth="1"/>
    <col min="52" max="52" width="8.26953125" style="40" customWidth="1"/>
    <col min="53" max="53" width="7.7265625" style="40" customWidth="1"/>
    <col min="54" max="54" width="8.26953125" style="40" customWidth="1"/>
    <col min="55" max="55" width="7.7265625" style="40" customWidth="1"/>
    <col min="56" max="56" width="8.26953125" style="40" customWidth="1"/>
    <col min="57" max="57" width="7.7265625" style="40" customWidth="1"/>
    <col min="58" max="58" width="8.26953125" style="40" customWidth="1"/>
    <col min="59" max="59" width="7.7265625" style="40" customWidth="1"/>
    <col min="60" max="60" width="8.26953125" style="40" customWidth="1"/>
    <col min="61" max="61" width="8.26953125" style="40" bestFit="1" customWidth="1"/>
    <col min="62" max="62" width="8.453125" style="40" bestFit="1" customWidth="1"/>
    <col min="63" max="64" width="7.7265625" style="40" bestFit="1" customWidth="1"/>
    <col min="65" max="65" width="11.26953125" style="15" customWidth="1"/>
    <col min="66" max="66" width="10.7265625" style="15" customWidth="1"/>
    <col min="67" max="67" width="9.26953125" style="15"/>
    <col min="68" max="68" width="11" style="40" bestFit="1" customWidth="1"/>
    <col min="69" max="16384" width="9.269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3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3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3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3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3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3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3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3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35">
      <c r="F46" s="40"/>
      <c r="G46" s="40"/>
      <c r="H46" s="40"/>
      <c r="I46" s="589"/>
      <c r="J46" s="40"/>
      <c r="K46" s="40"/>
      <c r="L46" s="40"/>
      <c r="M46" s="19"/>
      <c r="N46" s="17"/>
      <c r="AL46" s="590"/>
      <c r="AQ46" s="632"/>
      <c r="AR46" s="632"/>
      <c r="AS46" s="632"/>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0" width="6.7265625" style="298" customWidth="1"/>
    <col min="41" max="42" width="6.7265625" style="298" bestFit="1" customWidth="1"/>
    <col min="43" max="43" width="6.7265625" style="298" customWidth="1"/>
    <col min="44" max="44" width="6.26953125" style="298" bestFit="1" customWidth="1"/>
    <col min="45" max="45" width="6.7265625" style="295" bestFit="1" customWidth="1"/>
    <col min="46" max="46" width="6.7265625" style="295" customWidth="1"/>
    <col min="47" max="47" width="6.7265625" style="675" customWidth="1"/>
    <col min="48" max="50" width="6.7265625" style="288" customWidth="1"/>
    <col min="51" max="60" width="6.7265625" style="675" customWidth="1"/>
    <col min="61" max="61" width="6.7265625" style="675" bestFit="1" customWidth="1"/>
    <col min="62" max="62" width="6.7265625" style="675" customWidth="1"/>
    <col min="63" max="63" width="9.26953125" style="675"/>
    <col min="64" max="64" width="30.453125" style="675" bestFit="1" customWidth="1"/>
    <col min="65" max="72" width="4.7265625" style="675" bestFit="1" customWidth="1"/>
    <col min="73" max="74" width="5" style="675" customWidth="1"/>
    <col min="75" max="75" width="9.7265625" style="675" customWidth="1"/>
    <col min="76" max="76" width="8.7265625" style="675" bestFit="1" customWidth="1"/>
    <col min="77" max="77" width="10.7265625" style="675" customWidth="1"/>
    <col min="78" max="106" width="6.7265625" style="675" customWidth="1"/>
    <col min="107" max="108" width="7.7265625" style="675" customWidth="1"/>
    <col min="109" max="117" width="6.7265625" style="675" customWidth="1"/>
    <col min="118" max="123" width="6.7265625" style="675" bestFit="1" customWidth="1"/>
    <col min="124" max="16384" width="9.26953125" style="675"/>
  </cols>
  <sheetData>
    <row r="1" spans="1:124" x14ac:dyDescent="0.2">
      <c r="B1" s="295" t="s">
        <v>51</v>
      </c>
      <c r="P1" s="676"/>
      <c r="AU1" s="288"/>
      <c r="AX1" s="675"/>
      <c r="BL1" s="295" t="s">
        <v>52</v>
      </c>
    </row>
    <row r="2" spans="1:124" ht="10.5" x14ac:dyDescent="0.25">
      <c r="B2" s="1"/>
      <c r="C2" s="2"/>
      <c r="D2" s="2"/>
      <c r="E2" s="2"/>
      <c r="F2" s="2"/>
      <c r="G2" s="2"/>
      <c r="H2" s="2"/>
      <c r="I2" s="466"/>
      <c r="J2" s="466"/>
      <c r="K2" s="466"/>
      <c r="L2" s="466"/>
      <c r="M2" s="2"/>
      <c r="N2" s="2"/>
      <c r="O2" s="2"/>
      <c r="AU2" s="288"/>
      <c r="AX2" s="675"/>
    </row>
    <row r="3" spans="1:124" ht="10.5"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ht="10.5" x14ac:dyDescent="0.25">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ht="10.5" x14ac:dyDescent="0.25">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ht="10.5" x14ac:dyDescent="0.25">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ht="10.5" x14ac:dyDescent="0.25">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ht="10.5" x14ac:dyDescent="0.25">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ht="10.5" x14ac:dyDescent="0.25">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ht="10.5" x14ac:dyDescent="0.25">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ht="10.5" x14ac:dyDescent="0.25">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ht="10.5" x14ac:dyDescent="0.25">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ht="10.5" x14ac:dyDescent="0.25">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ht="10.5" x14ac:dyDescent="0.25">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ht="10.5" x14ac:dyDescent="0.25">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ht="10.5" x14ac:dyDescent="0.25">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ht="10.5" x14ac:dyDescent="0.25">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ht="10.5" x14ac:dyDescent="0.25">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ht="10.5" x14ac:dyDescent="0.25">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ht="10.5" x14ac:dyDescent="0.2">
      <c r="B63" s="23"/>
      <c r="C63" s="62"/>
      <c r="D63" s="62"/>
      <c r="E63" s="62"/>
      <c r="F63" s="62"/>
      <c r="G63" s="62"/>
      <c r="H63" s="62"/>
      <c r="I63" s="487"/>
      <c r="J63" s="487"/>
      <c r="K63" s="487"/>
      <c r="L63" s="487"/>
      <c r="M63" s="208"/>
      <c r="N63" s="208"/>
      <c r="P63" s="62"/>
    </row>
    <row r="64" spans="2:124" ht="10.5" x14ac:dyDescent="0.2">
      <c r="B64" s="23"/>
      <c r="C64" s="62"/>
      <c r="D64" s="62"/>
      <c r="E64" s="62"/>
      <c r="F64" s="62"/>
      <c r="G64" s="62"/>
      <c r="H64" s="62"/>
      <c r="I64" s="487"/>
      <c r="J64" s="487"/>
      <c r="K64" s="487"/>
      <c r="L64" s="487"/>
      <c r="M64" s="208"/>
      <c r="N64" s="208"/>
      <c r="P64" s="62"/>
    </row>
    <row r="65" spans="2:63" ht="10.5" x14ac:dyDescent="0.2">
      <c r="B65" s="23"/>
      <c r="C65" s="62"/>
      <c r="D65" s="62"/>
      <c r="E65" s="62"/>
      <c r="F65" s="62"/>
      <c r="G65" s="62"/>
      <c r="H65" s="62"/>
      <c r="I65" s="487"/>
      <c r="J65" s="487"/>
      <c r="K65" s="487"/>
      <c r="L65" s="487"/>
      <c r="M65" s="208"/>
      <c r="N65" s="208"/>
      <c r="P65" s="62"/>
    </row>
    <row r="69" spans="2:63"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9" width="6.7265625" style="519" customWidth="1"/>
    <col min="30" max="30" width="7" style="519" customWidth="1"/>
    <col min="31" max="31" width="4" style="519" bestFit="1" customWidth="1"/>
    <col min="32" max="36" width="6.7265625" style="519" bestFit="1" customWidth="1"/>
    <col min="37" max="37" width="6.7265625" style="519" customWidth="1"/>
    <col min="38" max="38" width="9" style="519"/>
    <col min="39" max="39" width="26.453125" style="519" bestFit="1" customWidth="1"/>
    <col min="40" max="47" width="4.7265625" style="519" bestFit="1" customWidth="1"/>
    <col min="48" max="48" width="5" style="519" bestFit="1" customWidth="1"/>
    <col min="49" max="49" width="5" style="519" customWidth="1"/>
    <col min="50" max="50" width="8.7265625" style="519" bestFit="1" customWidth="1"/>
    <col min="51" max="51" width="9.26953125" style="519" bestFit="1" customWidth="1"/>
    <col min="52" max="52" width="9" style="519"/>
    <col min="53" max="57" width="6.453125" style="519" hidden="1" customWidth="1"/>
    <col min="58" max="59" width="7" style="519" hidden="1" customWidth="1"/>
    <col min="60" max="64" width="7" style="519" customWidth="1"/>
    <col min="65" max="65" width="9" style="519"/>
    <col min="66" max="70" width="6.7265625" style="519" bestFit="1" customWidth="1"/>
    <col min="71" max="16384" width="9" style="519"/>
  </cols>
  <sheetData>
    <row r="1" spans="1:71"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3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3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3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3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3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3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3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3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3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3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3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3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3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3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3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3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3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3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6" width="6.7265625" style="104" customWidth="1"/>
    <col min="47" max="48" width="9.453125" style="17" customWidth="1"/>
    <col min="49" max="49" width="7.26953125" style="15" customWidth="1"/>
    <col min="50" max="50" width="6.26953125" style="15" customWidth="1"/>
    <col min="51"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6" width="7.26953125" style="40" customWidth="1"/>
    <col min="67" max="67" width="11.7265625" style="15" customWidth="1"/>
    <col min="68" max="68" width="10.7265625" style="15" customWidth="1"/>
    <col min="69" max="69" width="9.26953125" style="15"/>
    <col min="70" max="70" width="10" style="40" customWidth="1"/>
    <col min="71" max="16384" width="9.26953125" style="519"/>
  </cols>
  <sheetData>
    <row r="1" spans="1:73" x14ac:dyDescent="0.3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3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3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3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3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3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3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3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3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3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3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3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3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3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3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3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3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3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3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3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3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3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3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35">
      <c r="AL46" s="590"/>
    </row>
    <row r="47" spans="1:70" x14ac:dyDescent="0.35">
      <c r="AL47" s="590"/>
    </row>
    <row r="48" spans="1:70"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51"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4" customWidth="1"/>
    <col min="26" max="26" width="8" style="104" customWidth="1"/>
    <col min="27" max="29" width="8.26953125" style="104" customWidth="1"/>
    <col min="30" max="30" width="8" style="104" customWidth="1"/>
    <col min="31" max="33" width="8.26953125" style="104" customWidth="1"/>
    <col min="34" max="34" width="8" style="101" customWidth="1"/>
    <col min="35" max="37" width="8.26953125" style="101" customWidth="1"/>
    <col min="38" max="38" width="8.26953125" style="386" customWidth="1"/>
    <col min="39" max="40" width="8.54296875" style="104" customWidth="1"/>
    <col min="41" max="41" width="8.54296875" style="104" bestFit="1" customWidth="1"/>
    <col min="42" max="42" width="8" style="104" bestFit="1" customWidth="1"/>
    <col min="43" max="44" width="8.26953125" style="104" bestFit="1" customWidth="1"/>
    <col min="45" max="46" width="8.26953125" style="104" customWidth="1"/>
    <col min="47" max="47" width="12" style="17" customWidth="1"/>
    <col min="48" max="48" width="12.26953125" style="17" customWidth="1"/>
    <col min="49" max="50" width="7.7265625" style="15" customWidth="1"/>
    <col min="51" max="51" width="8.26953125" style="40" customWidth="1"/>
    <col min="52" max="52" width="7.7265625" style="40" customWidth="1"/>
    <col min="53" max="53" width="8.26953125" style="40" customWidth="1"/>
    <col min="54" max="54" width="7.7265625" style="40" customWidth="1"/>
    <col min="55" max="55" width="8.26953125" style="40" customWidth="1"/>
    <col min="56" max="56" width="7.7265625" style="40" customWidth="1"/>
    <col min="57" max="57" width="8.26953125" style="40" customWidth="1"/>
    <col min="58" max="58" width="7.7265625" style="40" customWidth="1"/>
    <col min="59" max="59" width="8.26953125" style="40" customWidth="1"/>
    <col min="60" max="60" width="7.7265625" style="40" customWidth="1"/>
    <col min="61" max="61" width="8.26953125" style="40" customWidth="1"/>
    <col min="62" max="62" width="8.26953125" style="40" bestFit="1" customWidth="1"/>
    <col min="63" max="63" width="8.453125" style="40" bestFit="1" customWidth="1"/>
    <col min="64" max="65" width="7.7265625" style="40" bestFit="1" customWidth="1"/>
    <col min="66" max="66" width="11.26953125" style="15" customWidth="1"/>
    <col min="67" max="67" width="10.7265625" style="15" customWidth="1"/>
    <col min="68" max="68" width="9.26953125" style="15"/>
    <col min="69" max="69" width="11" style="40" bestFit="1" customWidth="1"/>
    <col min="70" max="16384" width="9.26953125" style="519"/>
  </cols>
  <sheetData>
    <row r="1" spans="1:69"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3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3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3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3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3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3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3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3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3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3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3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3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3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3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3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3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3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3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35">
      <c r="AL46" s="590"/>
    </row>
    <row r="47" spans="1:69" x14ac:dyDescent="0.35">
      <c r="AL47" s="590"/>
    </row>
    <row r="48" spans="1:69"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6953125" defaultRowHeight="14.5" x14ac:dyDescent="0.35"/>
  <cols>
    <col min="1" max="1" width="9.26953125" style="15"/>
    <col min="2" max="2" width="38.7265625" style="64" bestFit="1" customWidth="1"/>
    <col min="3" max="3" width="27.26953125" style="64" bestFit="1" customWidth="1"/>
    <col min="4" max="10" width="4.453125" style="64" bestFit="1" customWidth="1"/>
    <col min="11" max="11" width="5" style="64" bestFit="1" customWidth="1"/>
    <col min="12" max="12" width="8.54296875" style="64" bestFit="1" customWidth="1"/>
    <col min="13" max="13" width="8.7265625" style="64" bestFit="1" customWidth="1"/>
    <col min="14" max="14" width="4.7265625" style="64" customWidth="1"/>
    <col min="15" max="15" width="6.7265625" style="64" hidden="1" customWidth="1"/>
    <col min="16" max="23" width="6.7265625" style="15" hidden="1" customWidth="1"/>
    <col min="24" max="28" width="6.7265625" style="104" hidden="1" customWidth="1"/>
    <col min="29" max="32" width="6.7265625" style="104" bestFit="1" customWidth="1"/>
    <col min="33" max="36" width="6.7265625" style="105" bestFit="1" customWidth="1"/>
    <col min="37" max="38" width="9.7265625" style="64" bestFit="1" customWidth="1"/>
    <col min="39" max="39" width="4.7265625" style="15" customWidth="1"/>
    <col min="40" max="40" width="6.7265625" style="15" bestFit="1" customWidth="1"/>
    <col min="41" max="49" width="6.7265625" style="40" bestFit="1" customWidth="1"/>
    <col min="50" max="51" width="6.7265625" style="77" bestFit="1" customWidth="1"/>
    <col min="52" max="53" width="9.453125" style="64" bestFit="1" customWidth="1"/>
    <col min="54" max="54" width="9.26953125" style="64"/>
    <col min="55" max="55" width="10" style="40" bestFit="1" customWidth="1"/>
    <col min="56" max="16384" width="9.26953125" style="64"/>
  </cols>
  <sheetData>
    <row r="1" spans="1:57" x14ac:dyDescent="0.35">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ht="14" x14ac:dyDescent="0.3">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ht="14" x14ac:dyDescent="0.3">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ht="14" x14ac:dyDescent="0.3">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ht="14" x14ac:dyDescent="0.3">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ht="14" x14ac:dyDescent="0.3">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ht="14" x14ac:dyDescent="0.3">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ht="14" x14ac:dyDescent="0.3">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ht="14" x14ac:dyDescent="0.3">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ht="14" x14ac:dyDescent="0.3">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ht="14" x14ac:dyDescent="0.3">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ht="14" x14ac:dyDescent="0.3">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ht="14" x14ac:dyDescent="0.3">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ht="14" x14ac:dyDescent="0.3">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ht="14" x14ac:dyDescent="0.3">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ht="14" x14ac:dyDescent="0.3">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ht="14" x14ac:dyDescent="0.3">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ht="14" x14ac:dyDescent="0.3">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ht="14" x14ac:dyDescent="0.3">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ht="14" x14ac:dyDescent="0.3">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ht="14" x14ac:dyDescent="0.3">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ht="14" x14ac:dyDescent="0.3">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ht="14" x14ac:dyDescent="0.3">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ht="14" x14ac:dyDescent="0.3">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ht="14" x14ac:dyDescent="0.3">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ht="14" x14ac:dyDescent="0.3">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ht="14" x14ac:dyDescent="0.3">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ht="14" x14ac:dyDescent="0.3">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ht="14" x14ac:dyDescent="0.3">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ht="14" x14ac:dyDescent="0.3">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ht="14" x14ac:dyDescent="0.3">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ht="14" x14ac:dyDescent="0.3">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ht="14" x14ac:dyDescent="0.3">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ht="14" x14ac:dyDescent="0.3">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ht="14" x14ac:dyDescent="0.3">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ht="14" x14ac:dyDescent="0.3">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ht="14" x14ac:dyDescent="0.3">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ht="14" x14ac:dyDescent="0.3">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ht="14" x14ac:dyDescent="0.3">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ht="14" x14ac:dyDescent="0.3">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ht="14" x14ac:dyDescent="0.3">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ht="14" x14ac:dyDescent="0.3">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ht="14" x14ac:dyDescent="0.3">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35">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35">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35">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35">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35">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35">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35">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35">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35">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35">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1" width="6.7265625" style="298" customWidth="1"/>
    <col min="42" max="42" width="6.7265625" style="298" bestFit="1" customWidth="1"/>
    <col min="43" max="43" width="6.7265625" style="298" customWidth="1"/>
    <col min="44" max="44" width="6.26953125" style="298" bestFit="1" customWidth="1"/>
    <col min="45" max="45" width="6.7265625" style="295" bestFit="1" customWidth="1"/>
    <col min="46" max="47" width="6.7265625" style="295" customWidth="1"/>
    <col min="48" max="48" width="6.7265625" style="675" customWidth="1"/>
    <col min="49" max="51" width="6.7265625" style="288" customWidth="1"/>
    <col min="52" max="61" width="6.7265625" style="675" customWidth="1"/>
    <col min="62" max="62" width="6.7265625" style="675" bestFit="1" customWidth="1"/>
    <col min="63" max="63" width="6.7265625" style="675" customWidth="1"/>
    <col min="64" max="64" width="9.26953125" style="675"/>
    <col min="65" max="65" width="30.453125" style="675" bestFit="1" customWidth="1"/>
    <col min="66" max="73" width="4.7265625" style="675" bestFit="1" customWidth="1"/>
    <col min="74" max="75" width="5" style="675" customWidth="1"/>
    <col min="76" max="76" width="9.7265625" style="675" customWidth="1"/>
    <col min="77" max="77" width="8.7265625" style="675" bestFit="1" customWidth="1"/>
    <col min="78" max="78" width="10.7265625" style="675" customWidth="1"/>
    <col min="79" max="107" width="6.7265625" style="675" customWidth="1"/>
    <col min="108" max="110" width="7.7265625" style="675" customWidth="1"/>
    <col min="111" max="119" width="6.7265625" style="675" customWidth="1"/>
    <col min="120" max="125" width="6.7265625" style="675" bestFit="1" customWidth="1"/>
    <col min="126" max="16384" width="9.26953125" style="675"/>
  </cols>
  <sheetData>
    <row r="1" spans="1:126" x14ac:dyDescent="0.2">
      <c r="B1" s="295" t="s">
        <v>51</v>
      </c>
      <c r="P1" s="676"/>
      <c r="AV1" s="288"/>
      <c r="AY1" s="675"/>
      <c r="BM1" s="295" t="s">
        <v>52</v>
      </c>
    </row>
    <row r="2" spans="1:126" ht="10.5" x14ac:dyDescent="0.25">
      <c r="B2" s="1"/>
      <c r="C2" s="2"/>
      <c r="D2" s="2"/>
      <c r="E2" s="2"/>
      <c r="F2" s="2"/>
      <c r="G2" s="2"/>
      <c r="H2" s="2"/>
      <c r="I2" s="466"/>
      <c r="J2" s="466"/>
      <c r="K2" s="466"/>
      <c r="L2" s="466"/>
      <c r="M2" s="2"/>
      <c r="N2" s="2"/>
      <c r="O2" s="2"/>
      <c r="AV2" s="288"/>
      <c r="AY2" s="675"/>
    </row>
    <row r="3" spans="1:126" ht="10.5"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ht="10.5" x14ac:dyDescent="0.25">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ht="10.5" x14ac:dyDescent="0.25">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ht="10.5" x14ac:dyDescent="0.25">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ht="10.5" x14ac:dyDescent="0.25">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ht="10.5" x14ac:dyDescent="0.25">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ht="10.5" x14ac:dyDescent="0.25">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ht="10.5" x14ac:dyDescent="0.25">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ht="10.5" x14ac:dyDescent="0.25">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ht="10.5" x14ac:dyDescent="0.25">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ht="10.5" x14ac:dyDescent="0.25">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ht="10.5" x14ac:dyDescent="0.25">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ht="10.5" x14ac:dyDescent="0.25">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ht="10.5" x14ac:dyDescent="0.25">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ht="10.5" x14ac:dyDescent="0.25">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ht="10.5" x14ac:dyDescent="0.25">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ht="10.5" x14ac:dyDescent="0.25">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ht="10.5" x14ac:dyDescent="0.2">
      <c r="B63" s="23"/>
      <c r="C63" s="62"/>
      <c r="D63" s="62"/>
      <c r="E63" s="62"/>
      <c r="F63" s="62"/>
      <c r="G63" s="62"/>
      <c r="H63" s="62"/>
      <c r="I63" s="487"/>
      <c r="J63" s="487"/>
      <c r="K63" s="487"/>
      <c r="L63" s="487"/>
      <c r="M63" s="208"/>
      <c r="N63" s="208"/>
      <c r="P63" s="62"/>
    </row>
    <row r="64" spans="2:126" ht="10.5" x14ac:dyDescent="0.2">
      <c r="B64" s="23"/>
      <c r="C64" s="62"/>
      <c r="D64" s="62"/>
      <c r="E64" s="62"/>
      <c r="F64" s="62"/>
      <c r="G64" s="62"/>
      <c r="H64" s="62"/>
      <c r="I64" s="487"/>
      <c r="J64" s="487"/>
      <c r="K64" s="487"/>
      <c r="L64" s="487"/>
      <c r="M64" s="208"/>
      <c r="N64" s="208"/>
      <c r="P64" s="62"/>
    </row>
    <row r="65" spans="2:64" ht="10.5" x14ac:dyDescent="0.2">
      <c r="B65" s="23"/>
      <c r="C65" s="62"/>
      <c r="D65" s="62"/>
      <c r="E65" s="62"/>
      <c r="F65" s="62"/>
      <c r="G65" s="62"/>
      <c r="H65" s="62"/>
      <c r="I65" s="487"/>
      <c r="J65" s="487"/>
      <c r="K65" s="487"/>
      <c r="L65" s="487"/>
      <c r="M65" s="208"/>
      <c r="N65" s="208"/>
      <c r="P65" s="62"/>
    </row>
    <row r="69" spans="2:64"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29" width="6.7265625" style="519" customWidth="1"/>
    <col min="30" max="30" width="9.7265625" style="519" customWidth="1"/>
    <col min="31" max="31" width="9.453125" style="519" customWidth="1"/>
    <col min="32" max="32" width="6" style="519" customWidth="1"/>
    <col min="33" max="37" width="6.7265625" style="519" bestFit="1" customWidth="1"/>
    <col min="38" max="38" width="6.7265625" style="519" customWidth="1"/>
    <col min="39" max="39" width="9" style="519"/>
    <col min="40" max="40" width="26.453125" style="519" bestFit="1" customWidth="1"/>
    <col min="41" max="48" width="4.7265625" style="519" bestFit="1" customWidth="1"/>
    <col min="49" max="49" width="5" style="519" bestFit="1" customWidth="1"/>
    <col min="50" max="50" width="5" style="519" customWidth="1"/>
    <col min="51" max="51" width="8.7265625" style="519" bestFit="1" customWidth="1"/>
    <col min="52" max="52" width="9.26953125" style="519" bestFit="1" customWidth="1"/>
    <col min="53" max="53" width="9" style="519"/>
    <col min="54" max="58" width="6.453125" style="519" customWidth="1"/>
    <col min="59" max="65" width="7" style="519" customWidth="1"/>
    <col min="66" max="67" width="9" style="519"/>
    <col min="68" max="72" width="6.7265625" style="519" bestFit="1" customWidth="1"/>
    <col min="73" max="16384" width="9" style="519"/>
  </cols>
  <sheetData>
    <row r="1" spans="1:73"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3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3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3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3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3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3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3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3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3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3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3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3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3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3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3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3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3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3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25"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4" customWidth="1"/>
    <col min="34" max="36" width="6.54296875" style="101" customWidth="1"/>
    <col min="37" max="37" width="6.7265625" style="101" customWidth="1"/>
    <col min="38" max="38" width="6.7265625" style="386" customWidth="1"/>
    <col min="39" max="47" width="6.7265625" style="104" customWidth="1"/>
    <col min="48" max="49" width="9.453125" style="17" customWidth="1"/>
    <col min="50"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7" width="7.26953125" style="40" customWidth="1"/>
    <col min="68" max="68" width="11.7265625" style="15" customWidth="1"/>
    <col min="69" max="69" width="10.7265625" style="15" customWidth="1"/>
    <col min="70" max="70" width="9.26953125" style="15"/>
    <col min="71" max="71" width="10" style="40" customWidth="1"/>
    <col min="72" max="16384" width="9.26953125" style="519"/>
  </cols>
  <sheetData>
    <row r="1" spans="1:74"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3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3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3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3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3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3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3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3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3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3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3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3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3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3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3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3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3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3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3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3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3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3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3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35">
      <c r="I46" s="700"/>
      <c r="J46" s="700"/>
      <c r="K46" s="700"/>
      <c r="L46" s="700"/>
      <c r="AL46" s="590"/>
    </row>
    <row r="47" spans="1:71" x14ac:dyDescent="0.35">
      <c r="L47" s="675"/>
      <c r="AL47" s="590"/>
    </row>
    <row r="48" spans="1:71"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4.26953125" style="351" hidden="1" customWidth="1"/>
    <col min="10" max="11" width="4.26953125" style="15" bestFit="1" customWidth="1"/>
    <col min="12" max="12" width="4.7265625" style="15" bestFit="1" customWidth="1"/>
    <col min="13" max="13" width="7.7265625" style="15" bestFit="1" customWidth="1"/>
    <col min="14" max="14" width="8.26953125" style="15" bestFit="1" customWidth="1"/>
    <col min="15" max="15" width="3" style="15" customWidth="1"/>
    <col min="16" max="24" width="6.54296875" style="15" hidden="1" customWidth="1"/>
    <col min="25" max="33" width="6.54296875" style="104" hidden="1" customWidth="1"/>
    <col min="34" max="37" width="6.54296875" style="101" hidden="1" customWidth="1"/>
    <col min="38" max="38" width="6.54296875" style="386" hidden="1" customWidth="1"/>
    <col min="39" max="41" width="6.54296875" style="104" hidden="1" customWidth="1"/>
    <col min="42" max="47" width="6.54296875" style="104" bestFit="1" customWidth="1"/>
    <col min="48" max="49" width="9.26953125" style="17" bestFit="1" customWidth="1"/>
    <col min="50" max="50" width="7.7265625" style="15" customWidth="1"/>
    <col min="51" max="51" width="3.26953125" style="15" bestFit="1" customWidth="1"/>
    <col min="52" max="67" width="6.54296875" style="40" bestFit="1" customWidth="1"/>
    <col min="68" max="68" width="6.54296875" style="15" bestFit="1" customWidth="1"/>
    <col min="69" max="70" width="9.26953125" style="15" bestFit="1" customWidth="1"/>
    <col min="71" max="71" width="3.26953125" style="40" bestFit="1" customWidth="1"/>
    <col min="72" max="72" width="9.26953125" style="519" bestFit="1" customWidth="1"/>
    <col min="73" max="16384" width="9.26953125" style="519"/>
  </cols>
  <sheetData>
    <row r="1" spans="1:72"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3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3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3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3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3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3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3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3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3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3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3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3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3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3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3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3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3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3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3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3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3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3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3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3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3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3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3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3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3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3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35">
      <c r="AL46" s="590"/>
    </row>
    <row r="47" spans="1:72" x14ac:dyDescent="0.35">
      <c r="AL47" s="590"/>
    </row>
    <row r="48" spans="1:72"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6953125" defaultRowHeight="10" x14ac:dyDescent="0.2"/>
  <cols>
    <col min="1" max="1" width="9.26953125" style="675"/>
    <col min="2" max="2" width="30.453125" style="675" bestFit="1" customWidth="1"/>
    <col min="3" max="8" width="6" style="675" bestFit="1" customWidth="1"/>
    <col min="9" max="11" width="6" style="677" bestFit="1" customWidth="1"/>
    <col min="12" max="12" width="6.26953125" style="677" bestFit="1" customWidth="1"/>
    <col min="13" max="13" width="8.54296875" style="675" bestFit="1" customWidth="1"/>
    <col min="14" max="14" width="8.7265625" style="675" bestFit="1" customWidth="1"/>
    <col min="15" max="15" width="4" style="675" bestFit="1" customWidth="1"/>
    <col min="16" max="24" width="6.7265625" style="675" customWidth="1"/>
    <col min="25" max="41" width="6.7265625" style="298" customWidth="1"/>
    <col min="42" max="42" width="6.7265625" style="298" bestFit="1" customWidth="1"/>
    <col min="43" max="43" width="6.7265625" style="298" customWidth="1"/>
    <col min="44" max="44" width="6.26953125" style="298" bestFit="1" customWidth="1"/>
    <col min="45" max="45" width="6.7265625" style="295" bestFit="1" customWidth="1"/>
    <col min="46" max="48" width="6.7265625" style="295" customWidth="1"/>
    <col min="49" max="49" width="6.7265625" style="675" customWidth="1"/>
    <col min="50" max="52" width="6.7265625" style="288" customWidth="1"/>
    <col min="53" max="62" width="6.7265625" style="675" customWidth="1"/>
    <col min="63" max="63" width="6.7265625" style="675" bestFit="1" customWidth="1"/>
    <col min="64" max="65" width="6.7265625" style="675" customWidth="1"/>
    <col min="66" max="66" width="9.26953125" style="675"/>
    <col min="67" max="67" width="30.453125" style="675" bestFit="1" customWidth="1"/>
    <col min="68" max="75" width="4.7265625" style="675" bestFit="1" customWidth="1"/>
    <col min="76" max="77" width="5" style="675" customWidth="1"/>
    <col min="78" max="78" width="9.7265625" style="675" customWidth="1"/>
    <col min="79" max="79" width="8.7265625" style="675" bestFit="1" customWidth="1"/>
    <col min="80" max="80" width="3" style="675" customWidth="1"/>
    <col min="81" max="107" width="6.7265625" style="675" hidden="1" customWidth="1"/>
    <col min="108" max="109" width="6.7265625" style="675" customWidth="1"/>
    <col min="110" max="113" width="7.7265625" style="675" customWidth="1"/>
    <col min="114" max="122" width="6.7265625" style="675" customWidth="1"/>
    <col min="123" max="128" width="6.7265625" style="675" bestFit="1" customWidth="1"/>
    <col min="129" max="16384" width="9.26953125" style="675"/>
  </cols>
  <sheetData>
    <row r="1" spans="1:130" x14ac:dyDescent="0.2">
      <c r="B1" s="295" t="s">
        <v>51</v>
      </c>
      <c r="P1" s="676"/>
      <c r="AW1" s="288"/>
      <c r="AZ1" s="675"/>
      <c r="BO1" s="295" t="s">
        <v>52</v>
      </c>
    </row>
    <row r="2" spans="1:130" ht="10.5" x14ac:dyDescent="0.25">
      <c r="B2" s="1"/>
      <c r="C2" s="2"/>
      <c r="D2" s="2"/>
      <c r="E2" s="2"/>
      <c r="F2" s="2"/>
      <c r="G2" s="2"/>
      <c r="H2" s="2"/>
      <c r="I2" s="466"/>
      <c r="J2" s="466"/>
      <c r="K2" s="466"/>
      <c r="L2" s="466"/>
      <c r="M2" s="2"/>
      <c r="N2" s="2"/>
      <c r="O2" s="2"/>
      <c r="AW2" s="288"/>
      <c r="AZ2" s="675"/>
    </row>
    <row r="3" spans="1:130" ht="10.5"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ht="10.5" x14ac:dyDescent="0.25">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ht="10.5" x14ac:dyDescent="0.25">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ht="10.5" x14ac:dyDescent="0.25">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ht="10.5" x14ac:dyDescent="0.25">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ht="10.5" x14ac:dyDescent="0.25">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ht="10.5" x14ac:dyDescent="0.25">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ht="10.5" x14ac:dyDescent="0.25">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ht="10.5" x14ac:dyDescent="0.25">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ht="10.5" x14ac:dyDescent="0.25">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ht="10.5" x14ac:dyDescent="0.25">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ht="10.5" x14ac:dyDescent="0.25">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ht="10.5" x14ac:dyDescent="0.25">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ht="10.5" x14ac:dyDescent="0.25">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ht="10.5" x14ac:dyDescent="0.25">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ht="10.5" x14ac:dyDescent="0.25">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ht="10.5" x14ac:dyDescent="0.25">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ht="10.5" x14ac:dyDescent="0.25">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ht="10.5" x14ac:dyDescent="0.25">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ht="10.5" x14ac:dyDescent="0.25">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ht="10.5" x14ac:dyDescent="0.25">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ht="10.5" x14ac:dyDescent="0.25">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ht="10.5" x14ac:dyDescent="0.25">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ht="10.5" x14ac:dyDescent="0.25">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ht="10.5" x14ac:dyDescent="0.25">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ht="10.5" x14ac:dyDescent="0.25">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ht="10.5" x14ac:dyDescent="0.25">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ht="10.5" x14ac:dyDescent="0.25">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ht="10.5" x14ac:dyDescent="0.2">
      <c r="B63" s="23"/>
      <c r="C63" s="62"/>
      <c r="D63" s="62"/>
      <c r="E63" s="62"/>
      <c r="F63" s="62"/>
      <c r="G63" s="62"/>
      <c r="H63" s="62"/>
      <c r="I63" s="487"/>
      <c r="J63" s="487"/>
      <c r="K63" s="487"/>
      <c r="L63" s="487"/>
      <c r="M63" s="208"/>
      <c r="N63" s="208"/>
      <c r="P63" s="62"/>
    </row>
    <row r="64" spans="2:130" ht="10.5" x14ac:dyDescent="0.2">
      <c r="B64" s="23"/>
      <c r="C64" s="62"/>
      <c r="D64" s="62"/>
      <c r="E64" s="62"/>
      <c r="F64" s="62"/>
      <c r="G64" s="62"/>
      <c r="H64" s="62"/>
      <c r="I64" s="487"/>
      <c r="J64" s="487"/>
      <c r="K64" s="487"/>
      <c r="L64" s="487"/>
      <c r="M64" s="208"/>
      <c r="N64" s="208"/>
      <c r="P64" s="62"/>
    </row>
    <row r="65" spans="2:66" ht="10.5" x14ac:dyDescent="0.2">
      <c r="B65" s="23"/>
      <c r="C65" s="62"/>
      <c r="D65" s="62"/>
      <c r="E65" s="62"/>
      <c r="F65" s="62"/>
      <c r="G65" s="62"/>
      <c r="H65" s="62"/>
      <c r="I65" s="487"/>
      <c r="J65" s="487"/>
      <c r="K65" s="487"/>
      <c r="L65" s="487"/>
      <c r="M65" s="208"/>
      <c r="N65" s="208"/>
      <c r="P65" s="62"/>
    </row>
    <row r="69" spans="2:66"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4.5" x14ac:dyDescent="0.35"/>
  <cols>
    <col min="1" max="1" width="9" style="519"/>
    <col min="2" max="2" width="26.453125" style="519" bestFit="1" customWidth="1"/>
    <col min="3" max="8" width="4.7265625" style="519" customWidth="1"/>
    <col min="9" max="10" width="4.7265625" style="519" bestFit="1" customWidth="1"/>
    <col min="11" max="11" width="5" style="519" bestFit="1" customWidth="1"/>
    <col min="12" max="12" width="5" style="519" customWidth="1"/>
    <col min="13" max="13" width="8.7265625" style="519" bestFit="1" customWidth="1"/>
    <col min="14" max="14" width="9.26953125" style="519" bestFit="1" customWidth="1"/>
    <col min="15" max="15" width="5.26953125" style="519" customWidth="1"/>
    <col min="16" max="18" width="7" style="519" customWidth="1"/>
    <col min="19" max="19" width="6.7265625" style="519" customWidth="1"/>
    <col min="20" max="25" width="6.7265625" style="519" bestFit="1" customWidth="1"/>
    <col min="26" max="30" width="6.7265625" style="519" customWidth="1"/>
    <col min="31" max="31" width="9.7265625" style="519" customWidth="1"/>
    <col min="32" max="32" width="9.453125" style="519" customWidth="1"/>
    <col min="33" max="33" width="6" style="519" customWidth="1"/>
    <col min="34" max="38" width="6.7265625" style="519" bestFit="1" customWidth="1"/>
    <col min="39" max="40" width="6.7265625" style="519" customWidth="1"/>
    <col min="41" max="41" width="9" style="519"/>
    <col min="42" max="42" width="26.453125" style="519" bestFit="1" customWidth="1"/>
    <col min="43" max="50" width="4.7265625" style="519" bestFit="1" customWidth="1"/>
    <col min="51" max="51" width="5" style="519" bestFit="1" customWidth="1"/>
    <col min="52" max="52" width="5" style="519" customWidth="1"/>
    <col min="53" max="53" width="8.7265625" style="519" bestFit="1" customWidth="1"/>
    <col min="54" max="54" width="9.26953125" style="519" bestFit="1" customWidth="1"/>
    <col min="55" max="55" width="4.26953125" style="519" customWidth="1"/>
    <col min="56" max="60" width="6.453125" style="519" hidden="1" customWidth="1"/>
    <col min="61" max="64" width="7" style="519" hidden="1" customWidth="1"/>
    <col min="65" max="67" width="7" style="519" customWidth="1"/>
    <col min="68" max="70" width="9" style="519"/>
    <col min="71" max="75" width="6.7265625" style="519" bestFit="1" customWidth="1"/>
    <col min="76" max="16384" width="9" style="519"/>
  </cols>
  <sheetData>
    <row r="1" spans="1:77"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3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3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3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3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3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3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3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3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3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3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3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3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3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3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3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3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3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3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26953125" defaultRowHeight="14.5" x14ac:dyDescent="0.35"/>
  <cols>
    <col min="1" max="1" width="30.81640625" style="15" customWidth="1"/>
    <col min="2" max="2" width="27.26953125" style="15" bestFit="1" customWidth="1"/>
    <col min="3" max="8" width="5.81640625" style="15" customWidth="1"/>
    <col min="9" max="9" width="5.81640625" style="625" customWidth="1"/>
    <col min="10" max="13" width="5.81640625" style="15" customWidth="1"/>
    <col min="14" max="15" width="9.1796875" style="15" customWidth="1"/>
    <col min="16" max="16" width="6.7265625" style="15" customWidth="1"/>
    <col min="17" max="25" width="6.81640625" style="15" customWidth="1"/>
    <col min="26" max="34" width="6.81640625" style="104" customWidth="1"/>
    <col min="35" max="38" width="6.81640625" style="101" customWidth="1"/>
    <col min="39" max="39" width="6.81640625" style="386" customWidth="1"/>
    <col min="40" max="52" width="6.81640625" style="104" customWidth="1"/>
    <col min="53" max="54" width="9.7265625" style="17" customWidth="1"/>
    <col min="55" max="55" width="7.26953125" style="39" customWidth="1"/>
    <col min="56" max="56" width="7.26953125" style="15" customWidth="1"/>
    <col min="57" max="74" width="7.26953125" style="40" customWidth="1"/>
    <col min="75" max="76" width="9.453125" style="15" customWidth="1"/>
    <col min="77" max="77" width="9.26953125" style="15"/>
    <col min="78" max="78" width="9.1796875" style="40" bestFit="1" customWidth="1"/>
    <col min="79" max="16384" width="9.26953125" style="519"/>
  </cols>
  <sheetData>
    <row r="1" spans="1:81" x14ac:dyDescent="0.35">
      <c r="A1" s="16" t="s">
        <v>190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708"/>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81"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09"/>
      <c r="BD3" s="2"/>
      <c r="BE3" s="12"/>
      <c r="BF3" s="12"/>
      <c r="BG3" s="12"/>
      <c r="BH3" s="12"/>
      <c r="BI3" s="12"/>
      <c r="BJ3" s="12"/>
      <c r="BK3" s="12"/>
      <c r="BL3" s="12"/>
      <c r="BM3" s="12"/>
      <c r="BN3" s="12"/>
      <c r="BO3" s="12"/>
      <c r="BP3" s="12"/>
      <c r="BQ3" s="12"/>
      <c r="BR3" s="12"/>
      <c r="BS3" s="12"/>
      <c r="BT3" s="12"/>
      <c r="BU3" s="12"/>
      <c r="BV3" s="12"/>
      <c r="BW3" s="537"/>
      <c r="BX3" s="537"/>
      <c r="BZ3" s="12"/>
    </row>
    <row r="4" spans="1:81"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3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3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3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3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3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3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3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3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3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3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3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2" customFormat="1" x14ac:dyDescent="0.35">
      <c r="A43" s="295"/>
      <c r="B43" s="98"/>
      <c r="C43" s="98"/>
      <c r="D43" s="98"/>
      <c r="E43" s="98"/>
      <c r="F43" s="98"/>
      <c r="G43" s="98"/>
      <c r="H43" s="98"/>
      <c r="I43" s="713"/>
      <c r="J43" s="98"/>
      <c r="K43" s="98"/>
      <c r="L43" s="98"/>
      <c r="M43" s="98"/>
      <c r="N43" s="295"/>
      <c r="O43" s="711"/>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4"/>
      <c r="AN43" s="195"/>
      <c r="AO43" s="195"/>
      <c r="AP43" s="195"/>
      <c r="AQ43" s="195"/>
      <c r="AR43" s="195"/>
      <c r="AS43" s="195"/>
      <c r="AT43" s="195"/>
      <c r="AU43" s="715"/>
      <c r="AV43" s="195"/>
      <c r="AW43" s="195"/>
      <c r="AX43" s="715"/>
      <c r="AY43" s="715"/>
      <c r="AZ43" s="715"/>
      <c r="BA43" s="711"/>
      <c r="BB43" s="711"/>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3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2" customFormat="1" x14ac:dyDescent="0.35">
      <c r="A46" s="39"/>
      <c r="B46" s="39"/>
      <c r="C46" s="723"/>
      <c r="D46" s="39"/>
      <c r="E46" s="39"/>
      <c r="F46" s="39"/>
      <c r="G46" s="39"/>
      <c r="H46" s="39"/>
      <c r="I46" s="717"/>
      <c r="J46" s="717"/>
      <c r="K46" s="717"/>
      <c r="L46" s="717"/>
      <c r="M46" s="724"/>
      <c r="N46" s="39"/>
      <c r="O46" s="39"/>
      <c r="P46" s="39"/>
      <c r="Q46" s="39"/>
      <c r="R46" s="39"/>
      <c r="S46" s="39"/>
      <c r="T46" s="39"/>
      <c r="U46" s="39"/>
      <c r="V46" s="39"/>
      <c r="W46" s="39"/>
      <c r="X46" s="39"/>
      <c r="Y46" s="39"/>
      <c r="Z46" s="197"/>
      <c r="AA46" s="197"/>
      <c r="AB46" s="197"/>
      <c r="AC46" s="197"/>
      <c r="AD46" s="197"/>
      <c r="AE46" s="197"/>
      <c r="AF46" s="197"/>
      <c r="AG46" s="197"/>
      <c r="AH46" s="197"/>
      <c r="AI46" s="727"/>
      <c r="AJ46" s="727"/>
      <c r="AK46" s="727"/>
      <c r="AL46" s="727"/>
      <c r="AM46" s="727"/>
      <c r="AN46" s="197"/>
      <c r="AO46" s="197"/>
      <c r="AP46" s="727"/>
      <c r="AQ46" s="197"/>
      <c r="AR46" s="197"/>
      <c r="AS46" s="197"/>
      <c r="AT46" s="197"/>
      <c r="AU46" s="727"/>
      <c r="AV46" s="197"/>
      <c r="AW46" s="197"/>
      <c r="AX46" s="197"/>
      <c r="AY46" s="197"/>
      <c r="AZ46" s="197"/>
      <c r="BA46" s="728"/>
      <c r="BB46" s="728"/>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2" customFormat="1" x14ac:dyDescent="0.35">
      <c r="A47" s="39"/>
      <c r="B47" s="39"/>
      <c r="C47" s="39"/>
      <c r="D47" s="39"/>
      <c r="E47" s="39"/>
      <c r="F47" s="39"/>
      <c r="G47" s="39"/>
      <c r="H47" s="39"/>
      <c r="I47" s="722"/>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27"/>
      <c r="AJ47" s="727"/>
      <c r="AK47" s="727"/>
      <c r="AL47" s="727"/>
      <c r="AM47" s="729"/>
      <c r="AN47" s="197"/>
      <c r="AO47" s="197"/>
      <c r="AP47" s="197"/>
      <c r="AQ47" s="197"/>
      <c r="AR47" s="197"/>
      <c r="AS47" s="197"/>
      <c r="AT47" s="197"/>
      <c r="AU47" s="197"/>
      <c r="AV47" s="197"/>
      <c r="AW47" s="197"/>
      <c r="AX47" s="197"/>
      <c r="AY47" s="197"/>
      <c r="AZ47" s="197"/>
      <c r="BA47" s="728"/>
      <c r="BB47" s="728"/>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2" customFormat="1" x14ac:dyDescent="0.35">
      <c r="A48" s="39"/>
      <c r="B48" s="39"/>
      <c r="C48" s="39"/>
      <c r="D48" s="39"/>
      <c r="E48" s="39"/>
      <c r="F48" s="39"/>
      <c r="G48" s="39"/>
      <c r="H48" s="39"/>
      <c r="I48" s="722"/>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27"/>
      <c r="AJ48" s="727"/>
      <c r="AK48" s="727"/>
      <c r="AL48" s="727"/>
      <c r="AM48" s="729"/>
      <c r="AN48" s="197"/>
      <c r="AO48" s="197"/>
      <c r="AP48" s="197"/>
      <c r="AQ48" s="197"/>
      <c r="AR48" s="197"/>
      <c r="AS48" s="197"/>
      <c r="AT48" s="197"/>
      <c r="AU48" s="197"/>
      <c r="AV48" s="197"/>
      <c r="AW48" s="197"/>
      <c r="AX48" s="197"/>
      <c r="AY48" s="197"/>
      <c r="AZ48" s="197"/>
      <c r="BA48" s="728"/>
      <c r="BB48" s="728"/>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22"/>
      <c r="J49" s="39"/>
      <c r="K49" s="39"/>
      <c r="L49" s="39"/>
      <c r="M49" s="39"/>
      <c r="N49" s="39"/>
      <c r="O49" s="39"/>
      <c r="AM49" s="590"/>
    </row>
    <row r="50" spans="1:39" x14ac:dyDescent="0.35">
      <c r="A50" s="39"/>
      <c r="B50" s="39"/>
      <c r="C50" s="39"/>
      <c r="D50" s="39"/>
      <c r="E50" s="39"/>
      <c r="F50" s="39"/>
      <c r="G50" s="39"/>
      <c r="H50" s="39"/>
      <c r="I50" s="722"/>
      <c r="J50" s="39"/>
      <c r="K50" s="39"/>
      <c r="L50" s="39"/>
      <c r="M50" s="39"/>
      <c r="N50" s="39"/>
      <c r="O50" s="39"/>
      <c r="AM50" s="590"/>
    </row>
    <row r="51" spans="1:39" x14ac:dyDescent="0.35">
      <c r="A51" s="39"/>
      <c r="B51" s="39"/>
      <c r="C51" s="39"/>
      <c r="D51" s="39"/>
      <c r="E51" s="39"/>
      <c r="F51" s="39"/>
      <c r="G51" s="39"/>
      <c r="H51" s="39"/>
      <c r="I51" s="722"/>
      <c r="J51" s="39"/>
      <c r="K51" s="39"/>
      <c r="L51" s="39"/>
      <c r="M51" s="39"/>
      <c r="N51" s="39"/>
      <c r="O51" s="39"/>
      <c r="AM51" s="590"/>
    </row>
    <row r="52" spans="1:39" x14ac:dyDescent="0.35">
      <c r="A52" s="39"/>
      <c r="B52" s="39"/>
      <c r="C52" s="39"/>
      <c r="D52" s="39"/>
      <c r="E52" s="39"/>
      <c r="F52" s="39"/>
      <c r="G52" s="39"/>
      <c r="H52" s="39"/>
      <c r="I52" s="722"/>
      <c r="J52" s="39"/>
      <c r="K52" s="39"/>
      <c r="L52" s="39"/>
      <c r="M52" s="39"/>
      <c r="N52" s="39"/>
      <c r="O52" s="39"/>
      <c r="AM52" s="590"/>
    </row>
    <row r="53" spans="1:39" x14ac:dyDescent="0.35">
      <c r="A53" s="39"/>
      <c r="B53" s="39"/>
      <c r="C53" s="39"/>
      <c r="D53" s="39"/>
      <c r="E53" s="39"/>
      <c r="F53" s="39"/>
      <c r="G53" s="39"/>
      <c r="H53" s="39"/>
      <c r="I53" s="722"/>
      <c r="J53" s="39"/>
      <c r="K53" s="39"/>
      <c r="L53" s="39"/>
      <c r="M53" s="39"/>
      <c r="N53" s="39"/>
      <c r="O53" s="39"/>
      <c r="AM53" s="590"/>
    </row>
    <row r="54" spans="1:39" x14ac:dyDescent="0.35">
      <c r="A54" s="39"/>
      <c r="B54" s="39"/>
      <c r="C54" s="39"/>
      <c r="D54" s="39"/>
      <c r="E54" s="39"/>
      <c r="F54" s="39"/>
      <c r="G54" s="39"/>
      <c r="H54" s="39"/>
      <c r="I54" s="722"/>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26953125" defaultRowHeight="14.5" x14ac:dyDescent="0.35"/>
  <cols>
    <col min="1" max="1" width="31" style="15" customWidth="1"/>
    <col min="2" max="2" width="27.26953125" style="15" bestFit="1" customWidth="1"/>
    <col min="3" max="8" width="5.26953125" style="15" customWidth="1"/>
    <col min="9" max="9" width="5.26953125" style="351" customWidth="1"/>
    <col min="10" max="13" width="5.26953125" style="15" customWidth="1"/>
    <col min="14" max="15" width="8.81640625" style="15" customWidth="1"/>
    <col min="16" max="16" width="3" style="15" customWidth="1"/>
    <col min="17" max="25" width="6.81640625" style="15" bestFit="1" customWidth="1"/>
    <col min="26" max="34" width="6.81640625" style="104" bestFit="1" customWidth="1"/>
    <col min="35" max="38" width="6.81640625" style="101" bestFit="1" customWidth="1"/>
    <col min="39" max="39" width="6.81640625" style="386" bestFit="1" customWidth="1"/>
    <col min="40" max="52" width="6.81640625" style="104" bestFit="1" customWidth="1"/>
    <col min="53" max="54" width="10.1796875" style="17" customWidth="1"/>
    <col min="55" max="55" width="7.7265625" style="15" customWidth="1"/>
    <col min="56" max="56" width="6.7265625" style="15" bestFit="1" customWidth="1"/>
    <col min="57" max="71" width="6.7265625" style="40" bestFit="1" customWidth="1"/>
    <col min="72" max="72" width="6.7265625" style="15" bestFit="1" customWidth="1"/>
    <col min="73" max="74" width="6.7265625" style="40" bestFit="1" customWidth="1"/>
    <col min="75" max="76" width="10" style="15" customWidth="1"/>
    <col min="77" max="77" width="9.26953125" style="15"/>
    <col min="78" max="78" width="9.1796875" style="40" bestFit="1" customWidth="1"/>
    <col min="79" max="16384" width="9.26953125" style="519"/>
  </cols>
  <sheetData>
    <row r="1" spans="1:78" x14ac:dyDescent="0.3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182</v>
      </c>
      <c r="N2" s="202" t="s">
        <v>184</v>
      </c>
      <c r="O2" s="202" t="s">
        <v>185</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180</v>
      </c>
      <c r="AX2" s="529" t="s">
        <v>183</v>
      </c>
      <c r="AY2" s="529" t="s">
        <v>188</v>
      </c>
      <c r="AZ2" s="529" t="s">
        <v>189</v>
      </c>
      <c r="BA2" s="530" t="s">
        <v>192</v>
      </c>
      <c r="BB2" s="531" t="s">
        <v>191</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186</v>
      </c>
      <c r="BV2" s="532" t="s">
        <v>193</v>
      </c>
      <c r="BW2" s="533" t="s">
        <v>194</v>
      </c>
      <c r="BX2" s="533" t="s">
        <v>195</v>
      </c>
      <c r="BY2" s="175"/>
      <c r="BZ2" s="176" t="s">
        <v>69</v>
      </c>
    </row>
    <row r="3" spans="1:78"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3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3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3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3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3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3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3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0"/>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3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3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3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3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3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3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3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3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3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3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3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3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3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3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3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3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3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3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1"/>
      <c r="BB43" s="711"/>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3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3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35">
      <c r="AM46" s="590"/>
    </row>
    <row r="47" spans="1:78" x14ac:dyDescent="0.35">
      <c r="AM47" s="590"/>
    </row>
    <row r="48" spans="1:78"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6953125" defaultRowHeight="14.5" x14ac:dyDescent="0.35"/>
  <cols>
    <col min="1" max="1" width="9.26953125" style="15"/>
    <col min="2" max="2" width="31.26953125" style="64" customWidth="1"/>
    <col min="3" max="10" width="10" style="64" customWidth="1"/>
    <col min="11" max="12" width="11.453125" style="64" customWidth="1"/>
    <col min="13" max="13" width="4.7265625" style="15" bestFit="1" customWidth="1"/>
    <col min="14" max="14" width="9.26953125" style="89" customWidth="1"/>
    <col min="15" max="22" width="9.26953125" style="15" customWidth="1"/>
    <col min="23" max="31" width="9.26953125" style="104" customWidth="1"/>
    <col min="32" max="35" width="9.26953125" style="104"/>
    <col min="36" max="36" width="4" style="15" customWidth="1"/>
    <col min="37" max="39" width="9.26953125" style="77" customWidth="1"/>
    <col min="40" max="48" width="9.26953125" style="15" customWidth="1"/>
    <col min="49" max="49" width="8.7265625"/>
    <col min="50" max="50" width="26.7265625" style="64" bestFit="1" customWidth="1"/>
    <col min="51" max="57" width="8.7265625" style="64" customWidth="1"/>
    <col min="58" max="58" width="9.7265625" style="64" customWidth="1"/>
    <col min="59" max="59" width="14.26953125" style="64" customWidth="1"/>
    <col min="60" max="60" width="10.26953125" style="64" customWidth="1"/>
    <col min="61" max="62" width="9.26953125" style="64" customWidth="1"/>
    <col min="63" max="83" width="8.7265625" style="64" customWidth="1"/>
    <col min="84" max="84" width="9.26953125" style="64"/>
    <col min="85" max="94" width="9.26953125" style="64" customWidth="1"/>
    <col min="95" max="16384" width="9.26953125" style="64"/>
  </cols>
  <sheetData>
    <row r="1" spans="1:96" x14ac:dyDescent="0.35">
      <c r="B1" s="39" t="s">
        <v>51</v>
      </c>
      <c r="C1" s="15"/>
      <c r="D1" s="15"/>
      <c r="E1" s="15"/>
      <c r="F1" s="15"/>
      <c r="G1" s="15"/>
      <c r="H1" s="15"/>
      <c r="I1" s="15"/>
      <c r="J1" s="15"/>
      <c r="K1" s="15"/>
      <c r="L1" s="15"/>
      <c r="N1" s="47"/>
      <c r="AX1" s="91" t="s">
        <v>52</v>
      </c>
    </row>
    <row r="2" spans="1:96" x14ac:dyDescent="0.35">
      <c r="B2" s="1"/>
      <c r="C2" s="2"/>
      <c r="D2" s="2"/>
      <c r="E2" s="2"/>
      <c r="F2" s="2"/>
      <c r="G2" s="2"/>
      <c r="H2" s="2"/>
      <c r="I2" s="2"/>
      <c r="J2" s="2"/>
      <c r="K2" s="2"/>
      <c r="L2" s="2"/>
      <c r="M2" s="2"/>
      <c r="N2" s="48"/>
    </row>
    <row r="3" spans="1:96" x14ac:dyDescent="0.3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1" x14ac:dyDescent="0.25">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3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3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3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3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3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3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3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3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3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3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3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3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3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3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3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x14ac:dyDescent="0.35">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x14ac:dyDescent="0.35">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x14ac:dyDescent="0.35">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3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3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3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 x14ac:dyDescent="0.3">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 x14ac:dyDescent="0.3">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 x14ac:dyDescent="0.3">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3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 x14ac:dyDescent="0.3">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3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 x14ac:dyDescent="0.3">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 x14ac:dyDescent="0.3">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 x14ac:dyDescent="0.3">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3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 x14ac:dyDescent="0.3">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3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 x14ac:dyDescent="0.3">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 x14ac:dyDescent="0.3">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 x14ac:dyDescent="0.3">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3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 x14ac:dyDescent="0.3">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3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 x14ac:dyDescent="0.3">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 x14ac:dyDescent="0.3">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 x14ac:dyDescent="0.3">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3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 x14ac:dyDescent="0.3">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3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3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3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x14ac:dyDescent="0.35">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x14ac:dyDescent="0.35">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x14ac:dyDescent="0.35">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x14ac:dyDescent="0.35">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x14ac:dyDescent="0.35">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x14ac:dyDescent="0.35">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x14ac:dyDescent="0.35">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3">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x14ac:dyDescent="0.35">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x14ac:dyDescent="0.35">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x14ac:dyDescent="0.35">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26953125" defaultRowHeight="10" x14ac:dyDescent="0.2"/>
  <cols>
    <col min="1" max="1" width="5.81640625" style="675" customWidth="1"/>
    <col min="2" max="2" width="30.453125" style="675" bestFit="1" customWidth="1"/>
    <col min="3" max="8" width="6.453125" style="675" customWidth="1"/>
    <col min="9" max="13" width="6.453125" style="677" customWidth="1"/>
    <col min="14" max="15" width="9.179687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7265625" style="295" customWidth="1"/>
    <col min="54" max="54" width="7.453125" style="675" customWidth="1"/>
    <col min="55" max="57" width="7.453125" style="288" customWidth="1"/>
    <col min="58" max="72" width="7.453125" style="675" customWidth="1"/>
    <col min="73" max="73" width="9.26953125" style="675"/>
    <col min="74" max="74" width="27.26953125" style="675" bestFit="1" customWidth="1"/>
    <col min="75" max="75" width="6" style="675" hidden="1" customWidth="1"/>
    <col min="76" max="85" width="6" style="675" customWidth="1"/>
    <col min="86" max="87" width="8.54296875" style="675" customWidth="1"/>
    <col min="88" max="88" width="3" style="675" customWidth="1"/>
    <col min="89" max="118" width="6.453125" style="675" hidden="1" customWidth="1"/>
    <col min="119" max="124" width="6.453125" style="675" customWidth="1"/>
    <col min="125" max="125" width="7.7265625" style="675" customWidth="1"/>
    <col min="126" max="144" width="6.7265625" style="675" bestFit="1" customWidth="1"/>
    <col min="145" max="16384" width="9.26953125" style="675"/>
  </cols>
  <sheetData>
    <row r="1" spans="1:144" x14ac:dyDescent="0.2">
      <c r="B1" s="295" t="s">
        <v>51</v>
      </c>
      <c r="Q1" s="676"/>
      <c r="BB1" s="288"/>
      <c r="BE1" s="675"/>
      <c r="BV1" s="295" t="s">
        <v>52</v>
      </c>
    </row>
    <row r="2" spans="1:144" ht="10.5" x14ac:dyDescent="0.25">
      <c r="B2" s="1"/>
      <c r="C2" s="2"/>
      <c r="D2" s="2"/>
      <c r="E2" s="2"/>
      <c r="F2" s="2"/>
      <c r="G2" s="2"/>
      <c r="H2" s="2"/>
      <c r="I2" s="466"/>
      <c r="J2" s="466"/>
      <c r="K2" s="466"/>
      <c r="L2" s="466"/>
      <c r="M2" s="466"/>
      <c r="N2" s="2"/>
      <c r="O2" s="2"/>
      <c r="P2" s="2"/>
      <c r="BB2" s="288"/>
      <c r="BE2" s="675"/>
    </row>
    <row r="3" spans="1:144" ht="10.5" x14ac:dyDescent="0.2">
      <c r="B3" s="16" t="s">
        <v>190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35">
      <c r="A4" s="200"/>
      <c r="B4" s="23" t="s">
        <v>120</v>
      </c>
      <c r="C4" s="200">
        <v>2013</v>
      </c>
      <c r="D4" s="200">
        <v>2014</v>
      </c>
      <c r="E4" s="200">
        <v>2015</v>
      </c>
      <c r="F4" s="200">
        <v>2016</v>
      </c>
      <c r="G4" s="200">
        <v>2017</v>
      </c>
      <c r="H4" s="200">
        <v>2018</v>
      </c>
      <c r="I4" s="596">
        <v>2019</v>
      </c>
      <c r="J4" s="596">
        <v>2020</v>
      </c>
      <c r="K4" s="596">
        <v>2021</v>
      </c>
      <c r="L4" s="596">
        <v>2022</v>
      </c>
      <c r="M4" s="596" t="s">
        <v>200</v>
      </c>
      <c r="N4" s="202" t="s">
        <v>184</v>
      </c>
      <c r="O4" s="202" t="s">
        <v>185</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180</v>
      </c>
      <c r="AX4" s="529" t="s">
        <v>183</v>
      </c>
      <c r="AY4" s="529" t="s">
        <v>188</v>
      </c>
      <c r="AZ4" s="529" t="s">
        <v>189</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186</v>
      </c>
      <c r="BT4" s="200" t="s">
        <v>193</v>
      </c>
      <c r="BU4" s="200"/>
      <c r="BV4" s="23" t="s">
        <v>120</v>
      </c>
      <c r="BW4" s="200">
        <v>2013</v>
      </c>
      <c r="BX4" s="200">
        <v>2014</v>
      </c>
      <c r="BY4" s="200">
        <v>2015</v>
      </c>
      <c r="BZ4" s="200">
        <v>2016</v>
      </c>
      <c r="CA4" s="200">
        <v>2017</v>
      </c>
      <c r="CB4" s="200">
        <v>2018</v>
      </c>
      <c r="CC4" s="200">
        <v>2019</v>
      </c>
      <c r="CD4" s="200">
        <v>2020</v>
      </c>
      <c r="CE4" s="200">
        <v>2021</v>
      </c>
      <c r="CF4" s="200">
        <v>2022</v>
      </c>
      <c r="CG4" s="200" t="s">
        <v>182</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180</v>
      </c>
      <c r="DR4" s="716" t="str">
        <f>AX4</f>
        <v>Q4 2022</v>
      </c>
      <c r="DS4" s="716" t="s">
        <v>188</v>
      </c>
      <c r="DT4" s="716" t="s">
        <v>189</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ht="10.5" x14ac:dyDescent="0.25">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ht="10.5" x14ac:dyDescent="0.25">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ht="10.5" x14ac:dyDescent="0.25">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ht="10.5" x14ac:dyDescent="0.25">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ht="10.5" x14ac:dyDescent="0.25">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ht="10.5" x14ac:dyDescent="0.25">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ht="10.5" x14ac:dyDescent="0.25">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ht="10.5" x14ac:dyDescent="0.25">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ht="10.5" x14ac:dyDescent="0.25">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ht="10.5" x14ac:dyDescent="0.25">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ht="10.5" x14ac:dyDescent="0.25">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ht="10.5" x14ac:dyDescent="0.25">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ht="10.5" x14ac:dyDescent="0.25">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ht="10.5" x14ac:dyDescent="0.25">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ht="10.5" x14ac:dyDescent="0.25">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ht="10.5" x14ac:dyDescent="0.25">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ht="10.5" x14ac:dyDescent="0.25">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ht="10.5" x14ac:dyDescent="0.25">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ht="10.5" x14ac:dyDescent="0.25">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ht="10.5" x14ac:dyDescent="0.25">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ht="10.5" x14ac:dyDescent="0.25">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ht="10.5" x14ac:dyDescent="0.25">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25"/>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ht="10.5" x14ac:dyDescent="0.2">
      <c r="B61" s="702" t="s">
        <v>181</v>
      </c>
      <c r="C61" s="703" t="b">
        <v>1</v>
      </c>
      <c r="D61" s="703" t="b">
        <v>0</v>
      </c>
      <c r="E61" s="703" t="b">
        <v>0</v>
      </c>
      <c r="F61" s="703" t="b">
        <v>0</v>
      </c>
      <c r="G61" s="703" t="b">
        <v>0</v>
      </c>
      <c r="H61" s="703" t="b">
        <v>0</v>
      </c>
      <c r="I61" s="703" t="b">
        <v>1</v>
      </c>
      <c r="J61" s="703" t="b">
        <v>1</v>
      </c>
      <c r="K61" s="703" t="b">
        <v>0</v>
      </c>
      <c r="L61" s="703" t="b">
        <v>1</v>
      </c>
      <c r="M61" s="703" t="b">
        <v>1</v>
      </c>
      <c r="N61" s="654"/>
      <c r="O61" s="654"/>
      <c r="Q61" s="703" t="b">
        <v>1</v>
      </c>
      <c r="R61" s="703" t="b">
        <v>1</v>
      </c>
      <c r="S61" s="703" t="b">
        <v>1</v>
      </c>
      <c r="T61" s="703" t="b">
        <v>1</v>
      </c>
      <c r="U61" s="703" t="b">
        <v>1</v>
      </c>
      <c r="V61" s="703" t="b">
        <v>1</v>
      </c>
      <c r="W61" s="703" t="b">
        <v>1</v>
      </c>
      <c r="X61" s="703" t="b">
        <v>1</v>
      </c>
      <c r="Y61" s="703" t="b">
        <v>1</v>
      </c>
      <c r="Z61" s="703" t="b">
        <v>1</v>
      </c>
      <c r="AA61" s="703" t="b">
        <v>1</v>
      </c>
      <c r="AB61" s="703" t="b">
        <v>1</v>
      </c>
      <c r="AC61" s="703" t="b">
        <v>1</v>
      </c>
      <c r="AD61" s="703" t="b">
        <v>1</v>
      </c>
      <c r="AE61" s="703" t="b">
        <v>1</v>
      </c>
      <c r="AF61" s="703" t="b">
        <v>1</v>
      </c>
      <c r="AG61" s="703" t="b">
        <v>1</v>
      </c>
      <c r="AH61" s="703" t="b">
        <v>1</v>
      </c>
      <c r="AI61" s="703" t="b">
        <v>1</v>
      </c>
      <c r="AJ61" s="703" t="b">
        <v>1</v>
      </c>
      <c r="AK61" s="703" t="b">
        <v>1</v>
      </c>
      <c r="AL61" s="703" t="b">
        <v>1</v>
      </c>
      <c r="AM61" s="703" t="b">
        <v>1</v>
      </c>
      <c r="AN61" s="703" t="b">
        <v>1</v>
      </c>
      <c r="AO61" s="703" t="b">
        <v>1</v>
      </c>
      <c r="AP61" s="703" t="b">
        <v>1</v>
      </c>
      <c r="AQ61" s="703" t="b">
        <v>1</v>
      </c>
      <c r="AR61" s="703" t="b">
        <v>1</v>
      </c>
      <c r="AS61" s="703" t="b">
        <v>1</v>
      </c>
      <c r="AT61" s="703" t="b">
        <v>1</v>
      </c>
      <c r="AU61" s="703" t="b">
        <v>1</v>
      </c>
      <c r="AV61" s="703" t="b">
        <v>1</v>
      </c>
      <c r="AW61" s="703" t="b">
        <f>AW59=AW60</f>
        <v>1</v>
      </c>
      <c r="AX61" s="703" t="b">
        <f>AX59=AX60</f>
        <v>1</v>
      </c>
      <c r="AY61" s="703" t="b">
        <f>AY59=AY60</f>
        <v>1</v>
      </c>
      <c r="AZ61" s="703" t="b">
        <f>AZ59=AZ60</f>
        <v>1</v>
      </c>
      <c r="BF61" s="704"/>
      <c r="BG61" s="704"/>
      <c r="BH61" s="704"/>
      <c r="BI61" s="704"/>
      <c r="BJ61" s="704"/>
      <c r="BK61" s="704"/>
      <c r="BL61" s="704"/>
      <c r="BM61" s="704"/>
      <c r="BN61" s="704"/>
      <c r="BO61" s="704"/>
      <c r="BP61" s="704"/>
      <c r="BQ61" s="704"/>
      <c r="BR61" s="704"/>
      <c r="BS61" s="704"/>
      <c r="BT61" s="704"/>
      <c r="BU61" s="704"/>
    </row>
    <row r="62" spans="2:144" s="655" customFormat="1" ht="10.5" x14ac:dyDescent="0.2">
      <c r="B62" s="702"/>
      <c r="C62" s="703">
        <v>0</v>
      </c>
      <c r="D62" s="703">
        <v>-5</v>
      </c>
      <c r="E62" s="703">
        <v>5</v>
      </c>
      <c r="F62" s="703">
        <v>-10</v>
      </c>
      <c r="G62" s="703">
        <v>-10</v>
      </c>
      <c r="H62" s="703">
        <v>-10</v>
      </c>
      <c r="I62" s="703">
        <v>0</v>
      </c>
      <c r="J62" s="703">
        <v>0</v>
      </c>
      <c r="K62" s="703">
        <v>0</v>
      </c>
      <c r="L62" s="703">
        <v>0</v>
      </c>
      <c r="M62" s="703">
        <v>0</v>
      </c>
      <c r="N62" s="654"/>
      <c r="O62" s="654"/>
      <c r="Q62" s="703"/>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X62" s="730"/>
      <c r="BF62" s="704"/>
      <c r="BG62" s="704"/>
      <c r="BH62" s="704"/>
      <c r="BI62" s="704"/>
      <c r="BJ62" s="704"/>
      <c r="BK62" s="704"/>
      <c r="BL62" s="704"/>
      <c r="BM62" s="704"/>
      <c r="BN62" s="704"/>
      <c r="BO62" s="704"/>
      <c r="BP62" s="704"/>
      <c r="BQ62" s="704"/>
      <c r="BR62" s="704"/>
      <c r="BS62" s="704"/>
      <c r="BT62" s="704"/>
      <c r="BU62" s="704"/>
    </row>
    <row r="63" spans="2:144" s="655" customFormat="1" ht="10.5" x14ac:dyDescent="0.2">
      <c r="B63" s="705" t="s">
        <v>187</v>
      </c>
      <c r="C63" s="706"/>
      <c r="D63" s="706"/>
      <c r="E63" s="706"/>
      <c r="F63" s="706"/>
      <c r="G63" s="706"/>
      <c r="H63" s="706"/>
      <c r="I63" s="707">
        <f>SUM(AI59:AL59)</f>
        <v>8396.9943408672571</v>
      </c>
      <c r="J63" s="707">
        <f>SUM(AM59:AP59)</f>
        <v>7795.8565223884543</v>
      </c>
      <c r="K63" s="707">
        <f>SUM(AQ59:AT59)</f>
        <v>6987.7685953930541</v>
      </c>
      <c r="L63" s="707">
        <f>SUM(AU59:AX59)</f>
        <v>6491.2270070253908</v>
      </c>
      <c r="M63" s="707"/>
      <c r="N63" s="654"/>
      <c r="O63" s="654"/>
      <c r="Q63" s="706"/>
      <c r="AX63" s="731"/>
    </row>
    <row r="64" spans="2:144" s="655" customFormat="1" ht="10.5" x14ac:dyDescent="0.2">
      <c r="B64" s="705"/>
      <c r="C64" s="706"/>
      <c r="D64" s="706"/>
      <c r="E64" s="706"/>
      <c r="F64" s="706"/>
      <c r="G64" s="706"/>
      <c r="H64" s="706"/>
      <c r="I64" s="707"/>
      <c r="J64" s="707"/>
      <c r="K64" s="707"/>
      <c r="L64" s="707"/>
      <c r="M64" s="707"/>
      <c r="N64" s="654"/>
      <c r="O64" s="654"/>
      <c r="Q64" s="706"/>
    </row>
    <row r="65" spans="2:73" s="655" customFormat="1" ht="10.5" x14ac:dyDescent="0.2">
      <c r="B65" s="705"/>
      <c r="C65" s="706"/>
      <c r="D65" s="706"/>
      <c r="E65" s="706"/>
      <c r="F65" s="706"/>
      <c r="G65" s="706"/>
      <c r="H65" s="706"/>
      <c r="I65" s="707"/>
      <c r="J65" s="707"/>
      <c r="K65" s="707"/>
      <c r="L65" s="707"/>
      <c r="M65" s="707"/>
      <c r="N65" s="654"/>
      <c r="O65" s="654"/>
      <c r="Q65" s="706"/>
    </row>
    <row r="66" spans="2:73" s="295" customFormat="1" x14ac:dyDescent="0.2">
      <c r="I66" s="717"/>
      <c r="J66" s="717"/>
      <c r="K66" s="717"/>
      <c r="L66" s="717"/>
      <c r="M66" s="717"/>
    </row>
    <row r="67" spans="2:73" s="295" customFormat="1" x14ac:dyDescent="0.2">
      <c r="I67" s="717"/>
      <c r="J67" s="717"/>
      <c r="K67" s="717"/>
      <c r="L67" s="717"/>
      <c r="M67" s="717"/>
    </row>
    <row r="69" spans="2:73"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4.5" x14ac:dyDescent="0.35"/>
  <cols>
    <col min="1" max="1" width="9" style="519" customWidth="1"/>
    <col min="2" max="2" width="23.54296875" style="519" bestFit="1" customWidth="1"/>
    <col min="3" max="12" width="4.81640625" style="519" bestFit="1" customWidth="1"/>
    <col min="13" max="13" width="5" style="519" bestFit="1" customWidth="1"/>
    <col min="14" max="14" width="7.7265625" style="519" bestFit="1" customWidth="1"/>
    <col min="15" max="15" width="8.1796875" style="519" bestFit="1" customWidth="1"/>
    <col min="16" max="16" width="5.26953125" style="519" customWidth="1"/>
    <col min="17" max="31" width="6.453125" style="519" bestFit="1" customWidth="1"/>
    <col min="32" max="34" width="7.26953125" style="720" bestFit="1" customWidth="1"/>
    <col min="35" max="35" width="3.26953125" style="519" customWidth="1"/>
    <col min="36" max="37" width="9" style="519" bestFit="1" customWidth="1"/>
    <col min="38" max="38" width="6" style="519" customWidth="1"/>
    <col min="39" max="47" width="6.453125" style="519" bestFit="1" customWidth="1"/>
    <col min="48" max="48" width="9" style="519"/>
    <col min="49" max="49" width="23.54296875" style="519" bestFit="1" customWidth="1"/>
    <col min="50" max="59" width="4.453125" style="519" bestFit="1" customWidth="1"/>
    <col min="60" max="60" width="4.54296875" style="519" bestFit="1" customWidth="1"/>
    <col min="61" max="62" width="9" style="519" bestFit="1" customWidth="1"/>
    <col min="63" max="63" width="4.26953125" style="519" customWidth="1"/>
    <col min="64" max="79" width="6.1796875" style="519" bestFit="1" customWidth="1"/>
    <col min="80" max="81" width="4.1796875" style="519" bestFit="1" customWidth="1"/>
    <col min="82" max="82" width="9" style="519"/>
    <col min="83" max="91" width="6.453125" style="519" bestFit="1" customWidth="1"/>
    <col min="92" max="16384" width="9" style="519"/>
  </cols>
  <sheetData>
    <row r="1" spans="1:9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18"/>
      <c r="AG1" s="718"/>
      <c r="AH1" s="718"/>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18"/>
      <c r="AG2" s="718"/>
      <c r="AH2" s="718"/>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190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19"/>
      <c r="AG3" s="719"/>
      <c r="AH3" s="719"/>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t="s">
        <v>182</v>
      </c>
      <c r="N4" s="202" t="s">
        <v>184</v>
      </c>
      <c r="O4" s="202" t="s">
        <v>185</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180</v>
      </c>
      <c r="AF4" s="467" t="s">
        <v>183</v>
      </c>
      <c r="AG4" s="467" t="s">
        <v>188</v>
      </c>
      <c r="AH4" s="467" t="s">
        <v>189</v>
      </c>
      <c r="AI4" s="202"/>
      <c r="AJ4" s="530" t="s">
        <v>192</v>
      </c>
      <c r="AK4" s="531" t="s">
        <v>191</v>
      </c>
      <c r="AM4" s="200" t="s">
        <v>93</v>
      </c>
      <c r="AN4" s="200" t="s">
        <v>94</v>
      </c>
      <c r="AO4" s="200" t="s">
        <v>109</v>
      </c>
      <c r="AP4" s="200" t="s">
        <v>134</v>
      </c>
      <c r="AQ4" s="200" t="s">
        <v>147</v>
      </c>
      <c r="AR4" s="200" t="s">
        <v>161</v>
      </c>
      <c r="AS4" s="200" t="s">
        <v>177</v>
      </c>
      <c r="AT4" s="200" t="s">
        <v>186</v>
      </c>
      <c r="AU4" s="200" t="s">
        <v>193</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1" t="str">
        <f>AJ4</f>
        <v>Q2'23/Q2'22 Growth %</v>
      </c>
      <c r="BJ4" s="721"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26" t="str">
        <f t="shared" si="0"/>
        <v>Q1 2023</v>
      </c>
      <c r="CC4" s="726"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3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3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3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3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3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3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3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3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dimension ref="A1:CE59"/>
  <sheetViews>
    <sheetView showGridLines="0" topLeftCell="AW1" workbookViewId="0">
      <selection activeCell="AB10" sqref="AB10"/>
    </sheetView>
  </sheetViews>
  <sheetFormatPr defaultColWidth="9.26953125" defaultRowHeight="14.5" x14ac:dyDescent="0.35"/>
  <cols>
    <col min="1" max="1" width="30.81640625" style="15" customWidth="1"/>
    <col min="2" max="2" width="24.54296875" style="15" customWidth="1"/>
    <col min="3" max="8" width="6.54296875" style="24" customWidth="1"/>
    <col min="9" max="9" width="6.54296875" style="626" customWidth="1"/>
    <col min="10" max="14" width="6.54296875" style="24" customWidth="1"/>
    <col min="15" max="16" width="9.81640625" style="24" customWidth="1"/>
    <col min="17" max="17" width="6.7265625" style="15" customWidth="1"/>
    <col min="18" max="26" width="7.1796875" style="24" customWidth="1"/>
    <col min="27" max="35" width="7.1796875" style="753" customWidth="1"/>
    <col min="36" max="39" width="7.1796875" style="742" customWidth="1"/>
    <col min="40" max="40" width="7.1796875" style="755" customWidth="1"/>
    <col min="41" max="54" width="7.1796875" style="753" customWidth="1"/>
    <col min="55" max="56" width="10.7265625" style="17" customWidth="1"/>
    <col min="57" max="57" width="7.26953125" style="39" customWidth="1"/>
    <col min="58" max="58" width="7.26953125" style="15" customWidth="1"/>
    <col min="59" max="76" width="7.26953125" style="40" customWidth="1"/>
    <col min="77" max="78" width="9.453125" style="15" customWidth="1"/>
    <col min="79" max="79" width="9.26953125" style="15"/>
    <col min="80" max="80" width="9.1796875" style="40" bestFit="1" customWidth="1"/>
    <col min="81" max="16384" width="9.26953125" style="519"/>
  </cols>
  <sheetData>
    <row r="1" spans="1:83" x14ac:dyDescent="0.3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531" t="s">
        <v>199</v>
      </c>
      <c r="BE2" s="708"/>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186</v>
      </c>
      <c r="BX2" s="532" t="s">
        <v>193</v>
      </c>
      <c r="BY2" s="533" t="s">
        <v>194</v>
      </c>
      <c r="BZ2" s="533" t="s">
        <v>195</v>
      </c>
      <c r="CA2" s="175"/>
      <c r="CB2" s="176" t="s">
        <v>69</v>
      </c>
    </row>
    <row r="3" spans="1:83"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535"/>
      <c r="BE3" s="709"/>
      <c r="BF3" s="2"/>
      <c r="BG3" s="12"/>
      <c r="BH3" s="12"/>
      <c r="BI3" s="12"/>
      <c r="BJ3" s="12"/>
      <c r="BK3" s="12"/>
      <c r="BL3" s="12"/>
      <c r="BM3" s="12"/>
      <c r="BN3" s="12"/>
      <c r="BO3" s="12"/>
      <c r="BP3" s="12"/>
      <c r="BQ3" s="12"/>
      <c r="BR3" s="12"/>
      <c r="BS3" s="12"/>
      <c r="BT3" s="12"/>
      <c r="BU3" s="12"/>
      <c r="BV3" s="12"/>
      <c r="BW3" s="12"/>
      <c r="BX3" s="12"/>
      <c r="BY3" s="537"/>
      <c r="BZ3" s="537"/>
      <c r="CB3" s="12"/>
    </row>
    <row r="4" spans="1:83"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35">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35">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35">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35">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35">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35">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35">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35">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35">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35">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35">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35">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35">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35">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35">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35">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35">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2" customFormat="1" x14ac:dyDescent="0.35">
      <c r="A43" s="295"/>
      <c r="B43" s="98"/>
      <c r="C43" s="98"/>
      <c r="D43" s="98"/>
      <c r="E43" s="98"/>
      <c r="F43" s="98"/>
      <c r="G43" s="98"/>
      <c r="H43" s="98"/>
      <c r="I43" s="713"/>
      <c r="J43" s="98"/>
      <c r="K43" s="98"/>
      <c r="L43" s="98"/>
      <c r="M43" s="98"/>
      <c r="N43" s="98"/>
      <c r="O43" s="98"/>
      <c r="P43" s="735"/>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4"/>
      <c r="AO43" s="195"/>
      <c r="AP43" s="195"/>
      <c r="AQ43" s="195"/>
      <c r="AR43" s="195"/>
      <c r="AS43" s="195"/>
      <c r="AT43" s="195"/>
      <c r="AU43" s="195"/>
      <c r="AV43" s="715"/>
      <c r="AW43" s="195"/>
      <c r="AX43" s="195"/>
      <c r="AY43" s="715"/>
      <c r="AZ43" s="715"/>
      <c r="BA43" s="715"/>
      <c r="BB43" s="715"/>
      <c r="BC43" s="711"/>
      <c r="BD43" s="711"/>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35">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3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2" customFormat="1" x14ac:dyDescent="0.35">
      <c r="A46" s="39"/>
      <c r="B46" s="39"/>
      <c r="C46" s="736"/>
      <c r="D46" s="737"/>
      <c r="E46" s="737"/>
      <c r="F46" s="737"/>
      <c r="G46" s="737"/>
      <c r="H46" s="737"/>
      <c r="I46" s="713"/>
      <c r="J46" s="713"/>
      <c r="K46" s="713"/>
      <c r="L46" s="713"/>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8"/>
      <c r="BD46" s="728"/>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2" customFormat="1" x14ac:dyDescent="0.35">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8"/>
      <c r="BD47" s="728"/>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2" customFormat="1" x14ac:dyDescent="0.35">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8"/>
      <c r="BD48" s="728"/>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37"/>
      <c r="D49" s="737"/>
      <c r="E49" s="737"/>
      <c r="F49" s="737"/>
      <c r="G49" s="737"/>
      <c r="H49" s="737"/>
      <c r="I49" s="739"/>
      <c r="J49" s="737"/>
      <c r="K49" s="737"/>
      <c r="L49" s="737"/>
      <c r="M49" s="737"/>
      <c r="N49" s="737"/>
      <c r="O49" s="737"/>
      <c r="P49" s="737"/>
      <c r="AN49" s="754"/>
    </row>
    <row r="50" spans="1:40" x14ac:dyDescent="0.35">
      <c r="A50" s="39"/>
      <c r="B50" s="39"/>
      <c r="C50" s="737"/>
      <c r="D50" s="737"/>
      <c r="E50" s="737"/>
      <c r="F50" s="737"/>
      <c r="G50" s="737"/>
      <c r="H50" s="737"/>
      <c r="I50" s="739"/>
      <c r="J50" s="737"/>
      <c r="K50" s="737"/>
      <c r="L50" s="737"/>
      <c r="M50" s="737"/>
      <c r="N50" s="737"/>
      <c r="O50" s="737"/>
      <c r="P50" s="737"/>
      <c r="AN50" s="754"/>
    </row>
    <row r="51" spans="1:40" x14ac:dyDescent="0.35">
      <c r="A51" s="39"/>
      <c r="B51" s="39"/>
      <c r="C51" s="737"/>
      <c r="D51" s="737"/>
      <c r="E51" s="737"/>
      <c r="F51" s="737"/>
      <c r="G51" s="737"/>
      <c r="H51" s="737"/>
      <c r="I51" s="739"/>
      <c r="J51" s="737"/>
      <c r="K51" s="737"/>
      <c r="L51" s="737"/>
      <c r="M51" s="737"/>
      <c r="N51" s="737"/>
      <c r="O51" s="737"/>
      <c r="P51" s="737"/>
      <c r="AN51" s="754"/>
    </row>
    <row r="52" spans="1:40" x14ac:dyDescent="0.35">
      <c r="A52" s="39"/>
      <c r="B52" s="39"/>
      <c r="C52" s="737"/>
      <c r="D52" s="737"/>
      <c r="E52" s="737"/>
      <c r="F52" s="737"/>
      <c r="G52" s="737"/>
      <c r="H52" s="737"/>
      <c r="I52" s="739"/>
      <c r="J52" s="737"/>
      <c r="K52" s="737"/>
      <c r="L52" s="737"/>
      <c r="M52" s="737"/>
      <c r="N52" s="737"/>
      <c r="O52" s="737"/>
      <c r="P52" s="737"/>
      <c r="AN52" s="754"/>
    </row>
    <row r="53" spans="1:40" x14ac:dyDescent="0.35">
      <c r="A53" s="39"/>
      <c r="B53" s="39"/>
      <c r="C53" s="737"/>
      <c r="D53" s="737"/>
      <c r="E53" s="737"/>
      <c r="F53" s="737"/>
      <c r="G53" s="737"/>
      <c r="H53" s="737"/>
      <c r="I53" s="739"/>
      <c r="J53" s="737"/>
      <c r="K53" s="737"/>
      <c r="L53" s="737"/>
      <c r="M53" s="737"/>
      <c r="N53" s="737"/>
      <c r="O53" s="737"/>
      <c r="P53" s="737"/>
      <c r="AN53" s="754"/>
    </row>
    <row r="54" spans="1:40" x14ac:dyDescent="0.35">
      <c r="A54" s="39"/>
      <c r="B54" s="39"/>
      <c r="C54" s="737"/>
      <c r="D54" s="737"/>
      <c r="E54" s="737"/>
      <c r="F54" s="737"/>
      <c r="G54" s="737"/>
      <c r="H54" s="737"/>
      <c r="I54" s="739"/>
      <c r="J54" s="737"/>
      <c r="K54" s="737"/>
      <c r="L54" s="737"/>
      <c r="M54" s="737"/>
      <c r="N54" s="737"/>
      <c r="O54" s="737"/>
      <c r="P54" s="737"/>
      <c r="AN54" s="754"/>
    </row>
    <row r="55" spans="1:40" x14ac:dyDescent="0.35">
      <c r="AN55" s="754"/>
    </row>
    <row r="56" spans="1:40" x14ac:dyDescent="0.35">
      <c r="AN56" s="754"/>
    </row>
    <row r="57" spans="1:40" x14ac:dyDescent="0.35">
      <c r="AN57" s="754"/>
    </row>
    <row r="58" spans="1:40" x14ac:dyDescent="0.35">
      <c r="AN58" s="754"/>
    </row>
    <row r="59" spans="1:40" x14ac:dyDescent="0.35">
      <c r="AN59" s="75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dimension ref="A1:CB58"/>
  <sheetViews>
    <sheetView showGridLines="0" workbookViewId="0"/>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51" customWidth="1"/>
    <col min="10" max="14" width="5.7265625" style="24" customWidth="1"/>
    <col min="15" max="16" width="9.81640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4" width="7.54296875" style="753" customWidth="1"/>
    <col min="55" max="56" width="11.26953125" style="732" customWidth="1"/>
    <col min="57" max="57" width="7.7265625" style="24" customWidth="1"/>
    <col min="58" max="58" width="7.1796875" style="24" customWidth="1"/>
    <col min="59" max="73" width="7.1796875" style="758" customWidth="1"/>
    <col min="74" max="74" width="7.1796875" style="24" customWidth="1"/>
    <col min="75" max="76" width="7.1796875" style="758" customWidth="1"/>
    <col min="77" max="78" width="10.54296875" style="24" customWidth="1"/>
    <col min="79" max="79" width="9.26953125" style="24"/>
    <col min="80" max="80" width="9.1796875" style="758" bestFit="1" customWidth="1"/>
    <col min="81" max="16384" width="9.26953125" style="519"/>
  </cols>
  <sheetData>
    <row r="1" spans="1:80" x14ac:dyDescent="0.35">
      <c r="A1" s="16" t="s">
        <v>197</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202</v>
      </c>
      <c r="N2" s="176" t="s">
        <v>203</v>
      </c>
      <c r="O2" s="112" t="s">
        <v>204</v>
      </c>
      <c r="P2" s="112" t="s">
        <v>205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30" t="s">
        <v>198</v>
      </c>
      <c r="BD2" s="761" t="s">
        <v>199</v>
      </c>
      <c r="BE2" s="760"/>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186</v>
      </c>
      <c r="BX2" s="176" t="s">
        <v>193</v>
      </c>
      <c r="BY2" s="533" t="s">
        <v>194</v>
      </c>
      <c r="BZ2" s="533" t="s">
        <v>195</v>
      </c>
      <c r="CA2" s="175"/>
      <c r="CB2" s="176" t="s">
        <v>69</v>
      </c>
    </row>
    <row r="3" spans="1:80" x14ac:dyDescent="0.3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35">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63"/>
      <c r="CB4" s="9">
        <f>SUM(AY4:BB4)</f>
        <v>167.17466440184148</v>
      </c>
    </row>
    <row r="5" spans="1:80"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63"/>
      <c r="CB5" s="7">
        <f t="shared" ref="CB5:CB11" si="25">SUM(AY5:BB5)</f>
        <v>115.70936872896525</v>
      </c>
    </row>
    <row r="6" spans="1:80"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63"/>
      <c r="CB6" s="7">
        <f t="shared" si="25"/>
        <v>15.353556330148832</v>
      </c>
    </row>
    <row r="7" spans="1:80"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63"/>
      <c r="CB7" s="7">
        <f t="shared" si="25"/>
        <v>8.3993323049733046</v>
      </c>
    </row>
    <row r="8" spans="1:80"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63"/>
      <c r="CB8" s="7">
        <f t="shared" si="25"/>
        <v>21.714069385153881</v>
      </c>
    </row>
    <row r="9" spans="1:80"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63"/>
      <c r="CB9" s="610">
        <f t="shared" si="25"/>
        <v>5.9983376526001964</v>
      </c>
    </row>
    <row r="10" spans="1:80"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63"/>
      <c r="CB10" s="764">
        <f t="shared" si="25"/>
        <v>2.4770350166092374</v>
      </c>
    </row>
    <row r="11" spans="1:80" x14ac:dyDescent="0.35">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63"/>
      <c r="CB11" s="34">
        <f t="shared" si="25"/>
        <v>169.65169941845073</v>
      </c>
    </row>
    <row r="12" spans="1:80"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0"/>
      <c r="BD12" s="492"/>
      <c r="BE12" s="4"/>
      <c r="BF12" s="7"/>
      <c r="BG12" s="7"/>
      <c r="BH12" s="7"/>
      <c r="BI12" s="7"/>
      <c r="BJ12" s="7"/>
      <c r="BK12" s="7"/>
      <c r="BL12" s="7"/>
      <c r="BM12" s="7"/>
      <c r="BN12" s="7"/>
      <c r="BO12" s="7"/>
      <c r="BP12" s="7"/>
      <c r="BQ12" s="7"/>
      <c r="BR12" s="7"/>
      <c r="BS12" s="7"/>
      <c r="BT12" s="7"/>
      <c r="BU12" s="7"/>
      <c r="BV12" s="7"/>
      <c r="BW12" s="7"/>
      <c r="BX12" s="7"/>
      <c r="BY12" s="492"/>
      <c r="BZ12" s="492"/>
      <c r="CA12" s="763"/>
      <c r="CB12" s="7"/>
    </row>
    <row r="13" spans="1:80" x14ac:dyDescent="0.35">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65"/>
      <c r="CB13" s="9">
        <f t="shared" ref="CB13:CB18" si="58">SUM(AY13:BB13)</f>
        <v>47.700755191705525</v>
      </c>
    </row>
    <row r="14" spans="1:80" x14ac:dyDescent="0.35">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63"/>
      <c r="CB14" s="7">
        <f t="shared" si="58"/>
        <v>34.478468570626745</v>
      </c>
    </row>
    <row r="15" spans="1:80"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63"/>
      <c r="CB15" s="7">
        <f t="shared" si="58"/>
        <v>11.077326084587925</v>
      </c>
    </row>
    <row r="16" spans="1:80"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63"/>
      <c r="CB16" s="7">
        <f t="shared" si="58"/>
        <v>2.1449605364908519</v>
      </c>
    </row>
    <row r="17" spans="1:80"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63"/>
      <c r="CB17" s="766">
        <f t="shared" si="58"/>
        <v>0</v>
      </c>
    </row>
    <row r="18" spans="1:80"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65"/>
      <c r="CB18" s="34">
        <f t="shared" si="58"/>
        <v>217.35245461015626</v>
      </c>
    </row>
    <row r="19" spans="1:80"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63"/>
      <c r="CB19" s="7"/>
    </row>
    <row r="20" spans="1:80" x14ac:dyDescent="0.3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63"/>
      <c r="CB20" s="7"/>
    </row>
    <row r="21" spans="1:80" x14ac:dyDescent="0.35">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63"/>
      <c r="CB21" s="9">
        <f t="shared" ref="CB21:CB23" si="89">SUM(AY21:BB21)</f>
        <v>99.876623123194989</v>
      </c>
    </row>
    <row r="22" spans="1:80" x14ac:dyDescent="0.35">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63"/>
      <c r="CB22" s="7">
        <f t="shared" si="89"/>
        <v>99.876623123194989</v>
      </c>
    </row>
    <row r="23" spans="1:80"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63"/>
      <c r="CB23" s="489">
        <f t="shared" si="89"/>
        <v>0</v>
      </c>
    </row>
    <row r="24" spans="1:80"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63"/>
      <c r="CB24" s="37"/>
    </row>
    <row r="25" spans="1:80"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63"/>
      <c r="CB25" s="767">
        <f>SUM(AY25:BB25)</f>
        <v>57.656553936192608</v>
      </c>
    </row>
    <row r="26" spans="1:80"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63"/>
      <c r="CB26" s="7"/>
    </row>
    <row r="27" spans="1:80" x14ac:dyDescent="0.35">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63"/>
      <c r="CB27" s="9">
        <f t="shared" ref="CB27:CB33" si="115">SUM(AY27:BB27)</f>
        <v>76.138626795364885</v>
      </c>
    </row>
    <row r="28" spans="1:80" x14ac:dyDescent="0.35">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63"/>
      <c r="CB28" s="7">
        <f t="shared" si="115"/>
        <v>27.634205107436692</v>
      </c>
    </row>
    <row r="29" spans="1:80"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63"/>
      <c r="CB29" s="7">
        <f t="shared" si="115"/>
        <v>5.5982900826577309</v>
      </c>
    </row>
    <row r="30" spans="1:80"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63"/>
      <c r="CB30" s="7">
        <f t="shared" si="115"/>
        <v>2.8850968904603751</v>
      </c>
    </row>
    <row r="31" spans="1:80" x14ac:dyDescent="0.35">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63"/>
      <c r="CB31" s="7">
        <f t="shared" si="115"/>
        <v>13.0289814771529</v>
      </c>
    </row>
    <row r="32" spans="1:80"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63"/>
      <c r="CB32" s="7">
        <f t="shared" si="115"/>
        <v>8.7374157736835336</v>
      </c>
    </row>
    <row r="33" spans="1:80" x14ac:dyDescent="0.35">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45">
        <f t="shared" si="113"/>
        <v>2.1602595230607813E-2</v>
      </c>
      <c r="BZ33" s="545">
        <f t="shared" si="114"/>
        <v>7.7720876988464083E-2</v>
      </c>
      <c r="CA33" s="763"/>
      <c r="CB33" s="610">
        <f t="shared" si="115"/>
        <v>18.254637463973658</v>
      </c>
    </row>
    <row r="34" spans="1:80"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63"/>
      <c r="CB34" s="7"/>
    </row>
    <row r="35" spans="1:80" x14ac:dyDescent="0.35">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63"/>
      <c r="CB35" s="9">
        <f t="shared" ref="CB35:CB38" si="130">SUM(AY35:BB35)</f>
        <v>8.0087790635879585</v>
      </c>
    </row>
    <row r="36" spans="1:80"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63"/>
      <c r="CB36" s="7">
        <f t="shared" si="130"/>
        <v>5.7687026454797987</v>
      </c>
    </row>
    <row r="37" spans="1:80"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63"/>
      <c r="CB37" s="7">
        <f t="shared" si="130"/>
        <v>1.0754075613811662</v>
      </c>
    </row>
    <row r="38" spans="1:80"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63"/>
      <c r="CB38" s="7">
        <f t="shared" si="130"/>
        <v>1.1646688567269941</v>
      </c>
    </row>
    <row r="39" spans="1:80"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63"/>
      <c r="CB39" s="7"/>
    </row>
    <row r="40" spans="1:80" x14ac:dyDescent="0.35">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63"/>
      <c r="CB40" s="34">
        <f>SUM(AY40:BB40)</f>
        <v>241.68058291834043</v>
      </c>
    </row>
    <row r="41" spans="1:80"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37"/>
      <c r="BT41" s="759"/>
      <c r="BU41" s="759"/>
      <c r="BV41" s="758"/>
      <c r="BW41" s="759"/>
      <c r="BX41" s="759"/>
      <c r="BY41" s="614"/>
      <c r="BZ41" s="614"/>
      <c r="CA41" s="763"/>
      <c r="CB41" s="768"/>
    </row>
    <row r="42" spans="1:80" x14ac:dyDescent="0.35">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63"/>
      <c r="CB42" s="43">
        <f>SUM(AY42:BB42)</f>
        <v>-24.328128308184198</v>
      </c>
    </row>
    <row r="43" spans="1:80" x14ac:dyDescent="0.3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35"/>
      <c r="BD43" s="735"/>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35">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63"/>
      <c r="CB44" s="43"/>
    </row>
    <row r="45" spans="1:80" x14ac:dyDescent="0.3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92"/>
      <c r="BD45" s="492"/>
      <c r="BE45" s="4"/>
      <c r="BF45" s="829"/>
      <c r="BG45" s="549"/>
      <c r="BH45" s="549"/>
      <c r="BI45" s="549"/>
      <c r="BJ45" s="549"/>
      <c r="BK45" s="549"/>
      <c r="BL45" s="549"/>
      <c r="BM45" s="549"/>
      <c r="BN45" s="549"/>
      <c r="BO45" s="549"/>
      <c r="BP45" s="549"/>
      <c r="BQ45" s="549"/>
      <c r="BR45" s="549"/>
      <c r="BS45" s="549"/>
      <c r="BT45" s="549"/>
      <c r="BU45" s="549"/>
      <c r="BV45" s="829"/>
      <c r="BW45" s="539"/>
      <c r="BX45" s="539"/>
      <c r="BY45" s="829"/>
      <c r="BZ45" s="829"/>
      <c r="CA45" s="829"/>
      <c r="CB45" s="549"/>
    </row>
    <row r="46" spans="1:80" x14ac:dyDescent="0.35">
      <c r="AN46" s="754"/>
    </row>
    <row r="47" spans="1:80" x14ac:dyDescent="0.35">
      <c r="AN47" s="754"/>
    </row>
    <row r="48" spans="1:80" x14ac:dyDescent="0.35">
      <c r="AN48" s="754"/>
    </row>
    <row r="49" spans="40:40" x14ac:dyDescent="0.35">
      <c r="AN49" s="754"/>
    </row>
    <row r="50" spans="40:40" x14ac:dyDescent="0.35">
      <c r="AN50" s="754"/>
    </row>
    <row r="51" spans="40:40" x14ac:dyDescent="0.35">
      <c r="AN51" s="754"/>
    </row>
    <row r="52" spans="40:40" x14ac:dyDescent="0.35">
      <c r="AN52" s="754"/>
    </row>
    <row r="53" spans="40:40" x14ac:dyDescent="0.35">
      <c r="AN53" s="754"/>
    </row>
    <row r="54" spans="40:40" x14ac:dyDescent="0.35">
      <c r="AN54" s="754"/>
    </row>
    <row r="55" spans="40:40" x14ac:dyDescent="0.35">
      <c r="AN55" s="754"/>
    </row>
    <row r="56" spans="40:40" x14ac:dyDescent="0.35">
      <c r="AN56" s="754"/>
    </row>
    <row r="57" spans="40:40" x14ac:dyDescent="0.35">
      <c r="AN57" s="754"/>
    </row>
    <row r="58" spans="40:40" x14ac:dyDescent="0.35">
      <c r="AN58" s="75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dimension ref="A1:ER69"/>
  <sheetViews>
    <sheetView showGridLines="0" topLeftCell="BE51" workbookViewId="0">
      <selection activeCell="BM65" sqref="BM65"/>
    </sheetView>
  </sheetViews>
  <sheetFormatPr defaultColWidth="9.26953125" defaultRowHeight="10" x14ac:dyDescent="0.2"/>
  <cols>
    <col min="1" max="1" width="5.81640625" style="675" customWidth="1"/>
    <col min="2" max="2" width="30.453125" style="675" bestFit="1" customWidth="1"/>
    <col min="3" max="8" width="6.453125" style="829" customWidth="1"/>
    <col min="9" max="14" width="6.453125" style="830" customWidth="1"/>
    <col min="15" max="15" width="9.1796875" style="829" customWidth="1"/>
    <col min="16" max="16" width="9.81640625" style="829" customWidth="1"/>
    <col min="17" max="17" width="4" style="829" customWidth="1"/>
    <col min="18" max="26" width="7" style="829" customWidth="1"/>
    <col min="27" max="46" width="7" style="769" customWidth="1"/>
    <col min="47" max="54" width="7" style="98" customWidth="1"/>
    <col min="55" max="55" width="6.7265625" style="98" customWidth="1"/>
    <col min="56" max="56" width="7.453125" style="829" customWidth="1"/>
    <col min="57" max="59" width="7.453125" style="549" customWidth="1"/>
    <col min="60" max="74" width="7.453125" style="829" customWidth="1"/>
    <col min="75" max="75" width="9.26953125" style="829"/>
    <col min="76" max="76" width="30.453125" style="829" bestFit="1" customWidth="1"/>
    <col min="77" max="88" width="6" style="829" customWidth="1"/>
    <col min="89" max="90" width="10.26953125" style="829" customWidth="1"/>
    <col min="91" max="91" width="3" style="829" customWidth="1"/>
    <col min="92" max="128" width="6.453125" style="829" customWidth="1"/>
    <col min="129" max="129" width="7.7265625" style="829" customWidth="1"/>
    <col min="130" max="148" width="6.7265625" style="829" bestFit="1" customWidth="1"/>
    <col min="149" max="16384" width="9.26953125" style="675"/>
  </cols>
  <sheetData>
    <row r="1" spans="1:148" x14ac:dyDescent="0.2">
      <c r="B1" s="295" t="s">
        <v>51</v>
      </c>
      <c r="R1" s="831"/>
      <c r="BD1" s="549"/>
      <c r="BG1" s="829"/>
      <c r="BX1" s="98" t="s">
        <v>52</v>
      </c>
    </row>
    <row r="2" spans="1:148" ht="10.5" x14ac:dyDescent="0.25">
      <c r="B2" s="1"/>
      <c r="C2" s="2"/>
      <c r="D2" s="2"/>
      <c r="E2" s="2"/>
      <c r="F2" s="2"/>
      <c r="G2" s="2"/>
      <c r="H2" s="2"/>
      <c r="I2" s="466"/>
      <c r="J2" s="466"/>
      <c r="K2" s="466"/>
      <c r="L2" s="466"/>
      <c r="M2" s="466"/>
      <c r="N2" s="466"/>
      <c r="O2" s="2"/>
      <c r="P2" s="2"/>
      <c r="Q2" s="2"/>
      <c r="BD2" s="549"/>
      <c r="BG2" s="829"/>
    </row>
    <row r="3" spans="1:148" ht="10.5" x14ac:dyDescent="0.2">
      <c r="B3" s="16" t="s">
        <v>197</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t="s">
        <v>202</v>
      </c>
      <c r="N4" s="770" t="s">
        <v>203</v>
      </c>
      <c r="O4" s="819" t="s">
        <v>204</v>
      </c>
      <c r="P4" s="819" t="s">
        <v>205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771"/>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186</v>
      </c>
      <c r="BV4" s="527" t="s">
        <v>193</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180</v>
      </c>
      <c r="DU4" s="772" t="str">
        <f>AY4</f>
        <v>Q4 2022</v>
      </c>
      <c r="DV4" s="772" t="s">
        <v>188</v>
      </c>
      <c r="DW4" s="772" t="s">
        <v>189</v>
      </c>
      <c r="DX4" s="772" t="s">
        <v>196</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ht="10.5" x14ac:dyDescent="0.25">
      <c r="B6" s="20" t="s">
        <v>27</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ht="10.5" x14ac:dyDescent="0.25">
      <c r="B13" s="20" t="s">
        <v>5</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ht="10.5" x14ac:dyDescent="0.25">
      <c r="B20" s="20" t="s">
        <v>12</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ht="10.5" x14ac:dyDescent="0.25">
      <c r="B26" s="20" t="s">
        <v>13</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84">
        <v>-45</v>
      </c>
      <c r="D28" s="784">
        <v>-20</v>
      </c>
      <c r="E28" s="784">
        <v>70</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84">
        <v>10</v>
      </c>
      <c r="D29" s="784">
        <v>-35</v>
      </c>
      <c r="E29" s="784">
        <v>5</v>
      </c>
      <c r="F29" s="784">
        <v>0</v>
      </c>
      <c r="G29" s="784">
        <v>-40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ht="10.5" x14ac:dyDescent="0.25">
      <c r="B32" s="20" t="s">
        <v>10</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ht="10.5" x14ac:dyDescent="0.25">
      <c r="B38" s="20" t="s">
        <v>11</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ht="10.5" x14ac:dyDescent="0.25">
      <c r="B39" s="10" t="s">
        <v>15</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ht="10.5" x14ac:dyDescent="0.25">
      <c r="B40" s="10" t="s">
        <v>16</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ht="10.5" x14ac:dyDescent="0.25">
      <c r="B41" s="10" t="s">
        <v>17</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ht="10.5" x14ac:dyDescent="0.25">
      <c r="B42" s="10" t="s">
        <v>18</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ht="10.5" x14ac:dyDescent="0.25">
      <c r="B43" s="52" t="s">
        <v>19</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ht="10.5" x14ac:dyDescent="0.25">
      <c r="B44" s="239" t="s">
        <v>58</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3">
        <f t="shared" si="9"/>
        <v>3.5064849511807994E-2</v>
      </c>
      <c r="P44" s="243">
        <f t="shared" si="9"/>
        <v>3.2153215190653617E-2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58</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ht="10.5" x14ac:dyDescent="0.25">
      <c r="B45" s="244" t="s">
        <v>31</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8">
        <f t="shared" si="9"/>
        <v>4.2671323562917696E-2</v>
      </c>
      <c r="P45" s="248">
        <f t="shared" si="9"/>
        <v>3.7171003059352614E-2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31</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ht="10.5" x14ac:dyDescent="0.25">
      <c r="B46" s="250" t="s">
        <v>112</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10">
        <f t="shared" si="9"/>
        <v>0.35725684057430329</v>
      </c>
      <c r="P46" s="499">
        <f t="shared" si="9"/>
        <v>-0.43602296975386901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ht="10.5" x14ac:dyDescent="0.25">
      <c r="B47" s="10" t="s">
        <v>15</v>
      </c>
      <c r="C47" s="800"/>
      <c r="D47" s="800"/>
      <c r="E47" s="800"/>
      <c r="F47" s="800"/>
      <c r="G47" s="800"/>
      <c r="H47" s="800"/>
      <c r="I47" s="800">
        <v>155.41800000000001</v>
      </c>
      <c r="J47" s="800">
        <v>234.41024999999999</v>
      </c>
      <c r="K47" s="800">
        <v>255.88475</v>
      </c>
      <c r="L47" s="800">
        <v>258.18680000000001</v>
      </c>
      <c r="M47" s="800">
        <v>176.61505</v>
      </c>
      <c r="N47" s="800">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ht="10.5" x14ac:dyDescent="0.25">
      <c r="B48" s="10" t="s">
        <v>16</v>
      </c>
      <c r="C48" s="800"/>
      <c r="D48" s="800"/>
      <c r="E48" s="800"/>
      <c r="F48" s="800"/>
      <c r="G48" s="800"/>
      <c r="H48" s="800"/>
      <c r="I48" s="800">
        <v>52.417000000000002</v>
      </c>
      <c r="J48" s="800">
        <v>75.202750000000009</v>
      </c>
      <c r="K48" s="800">
        <v>60.96875</v>
      </c>
      <c r="L48" s="800">
        <v>44.445499999999996</v>
      </c>
      <c r="M48" s="800">
        <v>35.556399999999996</v>
      </c>
      <c r="N48" s="800">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ht="10.5" x14ac:dyDescent="0.25">
      <c r="B49" s="10" t="s">
        <v>17</v>
      </c>
      <c r="C49" s="800"/>
      <c r="D49" s="800"/>
      <c r="E49" s="800"/>
      <c r="F49" s="800"/>
      <c r="G49" s="800"/>
      <c r="H49" s="800"/>
      <c r="I49" s="800">
        <v>46</v>
      </c>
      <c r="J49" s="800">
        <v>240</v>
      </c>
      <c r="K49" s="800">
        <v>-26</v>
      </c>
      <c r="L49" s="800">
        <v>-114</v>
      </c>
      <c r="M49" s="800">
        <v>67</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ht="10.5" x14ac:dyDescent="0.25">
      <c r="B50" s="253" t="s">
        <v>19</v>
      </c>
      <c r="C50" s="800"/>
      <c r="D50" s="800"/>
      <c r="E50" s="800"/>
      <c r="F50" s="800"/>
      <c r="G50" s="800"/>
      <c r="H50" s="800"/>
      <c r="I50" s="800">
        <v>9</v>
      </c>
      <c r="J50" s="800">
        <v>21.2</v>
      </c>
      <c r="K50" s="800">
        <v>33</v>
      </c>
      <c r="L50" s="800">
        <v>36.053978597786696</v>
      </c>
      <c r="M50" s="800">
        <v>25.785538610029636</v>
      </c>
      <c r="N50" s="800">
        <v>25.353151789087708</v>
      </c>
      <c r="O50" s="505">
        <f t="shared" si="9"/>
        <v>-0.28480740232057011</v>
      </c>
      <c r="P50" s="505">
        <f t="shared" si="9"/>
        <v>-1.6768578212818297E-2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ht="10.5" x14ac:dyDescent="0.25">
      <c r="B51" s="256" t="s">
        <v>103</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ht="10.5" x14ac:dyDescent="0.25">
      <c r="B52" s="10" t="s">
        <v>15</v>
      </c>
      <c r="C52" s="800"/>
      <c r="D52" s="800"/>
      <c r="E52" s="800"/>
      <c r="F52" s="800"/>
      <c r="G52" s="800"/>
      <c r="H52" s="800"/>
      <c r="I52" s="800">
        <v>125.23173499999987</v>
      </c>
      <c r="J52" s="800">
        <v>523.89902040000004</v>
      </c>
      <c r="K52" s="800">
        <v>-5.8925504999999063</v>
      </c>
      <c r="L52" s="800">
        <v>-101.52337489999994</v>
      </c>
      <c r="M52" s="800">
        <v>-90</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ht="10.5" x14ac:dyDescent="0.25">
      <c r="B53" s="10" t="s">
        <v>16</v>
      </c>
      <c r="C53" s="800"/>
      <c r="D53" s="800"/>
      <c r="E53" s="800"/>
      <c r="F53" s="800"/>
      <c r="G53" s="800"/>
      <c r="H53" s="800"/>
      <c r="I53" s="800">
        <v>508.35441916820173</v>
      </c>
      <c r="J53" s="800">
        <v>237.22042819579832</v>
      </c>
      <c r="K53" s="800">
        <v>55.758257900000075</v>
      </c>
      <c r="L53" s="800">
        <v>-312.64948129999988</v>
      </c>
      <c r="M53" s="800">
        <v>-50</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ht="10.5" x14ac:dyDescent="0.25">
      <c r="B54" s="10" t="s">
        <v>17</v>
      </c>
      <c r="C54" s="800"/>
      <c r="D54" s="800"/>
      <c r="E54" s="800"/>
      <c r="F54" s="800"/>
      <c r="G54" s="800"/>
      <c r="H54" s="800"/>
      <c r="I54" s="800">
        <v>-12.70334969999999</v>
      </c>
      <c r="J54" s="800">
        <v>57.665439999999982</v>
      </c>
      <c r="K54" s="800">
        <v>-22.6035</v>
      </c>
      <c r="L54" s="800">
        <v>-27.636179999999989</v>
      </c>
      <c r="M54" s="800">
        <v>0</v>
      </c>
      <c r="N54" s="800">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ht="10.5" x14ac:dyDescent="0.25">
      <c r="B55" s="259" t="s">
        <v>19</v>
      </c>
      <c r="C55" s="805"/>
      <c r="D55" s="805"/>
      <c r="E55" s="805"/>
      <c r="F55" s="805"/>
      <c r="G55" s="805"/>
      <c r="H55" s="805"/>
      <c r="I55" s="805">
        <v>369.76079000000004</v>
      </c>
      <c r="J55" s="805">
        <v>-311.53897000000001</v>
      </c>
      <c r="K55" s="805">
        <v>-268.31206000000003</v>
      </c>
      <c r="L55" s="805">
        <v>-115.83027000000001</v>
      </c>
      <c r="M55" s="805">
        <v>190</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ht="10.5" x14ac:dyDescent="0.25">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09"/>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ht="10.5" x14ac:dyDescent="0.25">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74"/>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ht="10.5" x14ac:dyDescent="0.25">
      <c r="B58" s="56" t="s">
        <v>3</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74"/>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14"/>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ht="10.5" x14ac:dyDescent="0.25">
      <c r="B59" s="41" t="s">
        <v>26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54"/>
      <c r="P60" s="654"/>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ht="10.5" x14ac:dyDescent="0.2">
      <c r="B61" s="702" t="s">
        <v>181</v>
      </c>
      <c r="C61" s="822" t="b">
        <v>1</v>
      </c>
      <c r="D61" s="822" t="b">
        <v>0</v>
      </c>
      <c r="E61" s="822" t="b">
        <v>0</v>
      </c>
      <c r="F61" s="822" t="b">
        <v>0</v>
      </c>
      <c r="G61" s="822" t="b">
        <v>0</v>
      </c>
      <c r="H61" s="822" t="b">
        <v>0</v>
      </c>
      <c r="I61" s="822" t="b">
        <v>1</v>
      </c>
      <c r="J61" s="822" t="b">
        <v>1</v>
      </c>
      <c r="K61" s="822" t="b">
        <v>1</v>
      </c>
      <c r="L61" s="822" t="b">
        <v>1</v>
      </c>
      <c r="M61" s="822" t="b">
        <v>0</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ht="10.5" x14ac:dyDescent="0.2">
      <c r="B62" s="702"/>
      <c r="C62" s="822">
        <v>0</v>
      </c>
      <c r="D62" s="822">
        <v>-5</v>
      </c>
      <c r="E62" s="822">
        <v>5</v>
      </c>
      <c r="F62" s="822">
        <v>-10</v>
      </c>
      <c r="G62" s="822">
        <v>-10</v>
      </c>
      <c r="H62" s="822">
        <v>-10</v>
      </c>
      <c r="I62" s="822">
        <v>0</v>
      </c>
      <c r="J62" s="822">
        <v>0</v>
      </c>
      <c r="K62" s="822">
        <v>0</v>
      </c>
      <c r="L62" s="822">
        <v>0</v>
      </c>
      <c r="M62" s="822">
        <v>0</v>
      </c>
      <c r="N62" s="822"/>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ht="10.5" x14ac:dyDescent="0.2">
      <c r="B63" s="705" t="s">
        <v>187</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ht="10.5" x14ac:dyDescent="0.2">
      <c r="B64" s="701"/>
      <c r="C64" s="825"/>
      <c r="D64" s="825"/>
      <c r="E64" s="825"/>
      <c r="F64" s="825"/>
      <c r="G64" s="825"/>
      <c r="H64" s="825"/>
      <c r="I64" s="826"/>
      <c r="J64" s="826"/>
      <c r="K64" s="826"/>
      <c r="L64" s="826"/>
      <c r="M64" s="826"/>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ht="10.5" x14ac:dyDescent="0.2">
      <c r="B65" s="701"/>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3"/>
      <c r="J68" s="713"/>
      <c r="K68" s="713"/>
      <c r="L68" s="713"/>
      <c r="M68" s="713"/>
      <c r="N68" s="713"/>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ht="10.5"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dimension ref="A1:CP23"/>
  <sheetViews>
    <sheetView showGridLines="0" topLeftCell="W1" workbookViewId="0">
      <selection activeCell="Q10" sqref="Q10"/>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6" width="8.1796875" style="720" customWidth="1"/>
    <col min="37" max="37" width="3.26953125" style="519" customWidth="1"/>
    <col min="38" max="39" width="9.7265625" style="519" bestFit="1" customWidth="1"/>
    <col min="40" max="40" width="6" style="519" customWidth="1"/>
    <col min="41" max="49" width="7.453125" style="519" customWidth="1"/>
    <col min="50" max="50" width="9" style="519"/>
    <col min="51" max="51" width="26.453125" style="519" bestFit="1" customWidth="1"/>
    <col min="52" max="52" width="6.1796875" style="519" hidden="1" customWidth="1"/>
    <col min="53" max="62" width="6.1796875" style="519" customWidth="1"/>
    <col min="63" max="64" width="9.81640625" style="519" customWidth="1"/>
    <col min="65" max="65" width="4.26953125" style="519" customWidth="1"/>
    <col min="66" max="79" width="6.1796875" style="519" hidden="1" customWidth="1"/>
    <col min="80" max="84" width="6.1796875" style="519" customWidth="1"/>
    <col min="85" max="85" width="9" style="519"/>
    <col min="86" max="94" width="6.81640625" style="519" customWidth="1"/>
    <col min="95" max="16384" width="9" style="519"/>
  </cols>
  <sheetData>
    <row r="1" spans="1:94"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197</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200"/>
      <c r="B4" s="275" t="s">
        <v>121</v>
      </c>
      <c r="C4" s="200">
        <v>2013</v>
      </c>
      <c r="D4" s="200">
        <v>2014</v>
      </c>
      <c r="E4" s="200">
        <v>2015</v>
      </c>
      <c r="F4" s="200">
        <v>2016</v>
      </c>
      <c r="G4" s="200">
        <v>2017</v>
      </c>
      <c r="H4" s="200">
        <v>2018</v>
      </c>
      <c r="I4" s="200">
        <v>2019</v>
      </c>
      <c r="J4" s="200">
        <v>2020</v>
      </c>
      <c r="K4" s="200">
        <v>2021</v>
      </c>
      <c r="L4" s="200">
        <v>2022</v>
      </c>
      <c r="M4" s="200" t="s">
        <v>202</v>
      </c>
      <c r="N4" s="200" t="s">
        <v>203</v>
      </c>
      <c r="O4" s="202" t="s">
        <v>204</v>
      </c>
      <c r="P4" s="202" t="s">
        <v>205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202"/>
      <c r="AL4" s="530" t="s">
        <v>198</v>
      </c>
      <c r="AM4" s="531" t="s">
        <v>199</v>
      </c>
      <c r="AO4" s="200" t="s">
        <v>93</v>
      </c>
      <c r="AP4" s="200" t="s">
        <v>94</v>
      </c>
      <c r="AQ4" s="200" t="s">
        <v>109</v>
      </c>
      <c r="AR4" s="200" t="s">
        <v>134</v>
      </c>
      <c r="AS4" s="200" t="s">
        <v>147</v>
      </c>
      <c r="AT4" s="200" t="s">
        <v>161</v>
      </c>
      <c r="AU4" s="200" t="s">
        <v>177</v>
      </c>
      <c r="AV4" s="200" t="s">
        <v>186</v>
      </c>
      <c r="AW4" s="200" t="s">
        <v>193</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1" t="str">
        <f>AL4</f>
        <v>Q3'23/Q3'22 Growth %</v>
      </c>
      <c r="BL4" s="721"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26" t="str">
        <f t="shared" si="0"/>
        <v>Q1 2023</v>
      </c>
      <c r="CE4" s="726" t="str">
        <f t="shared" si="0"/>
        <v>Q2 2023</v>
      </c>
      <c r="CF4" s="726"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35">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35">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35">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35">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35">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35">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35">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35">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35">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dimension ref="A1:CG59"/>
  <sheetViews>
    <sheetView showGridLines="0" workbookViewId="0">
      <selection activeCell="F5" sqref="F5:F10"/>
    </sheetView>
  </sheetViews>
  <sheetFormatPr defaultColWidth="9.26953125" defaultRowHeight="14.5" x14ac:dyDescent="0.35"/>
  <cols>
    <col min="1" max="1" width="30.81640625" style="15" customWidth="1"/>
    <col min="2" max="2" width="24.1796875" style="15" customWidth="1"/>
    <col min="3" max="8" width="6.54296875" style="24" customWidth="1"/>
    <col min="9" max="9" width="6.54296875" style="626" customWidth="1"/>
    <col min="10" max="14" width="6.54296875" style="24" customWidth="1"/>
    <col min="15" max="16" width="9.81640625" style="24" customWidth="1"/>
    <col min="17" max="17" width="6.7265625" style="15" customWidth="1"/>
    <col min="18" max="26" width="7.1796875" style="24" customWidth="1"/>
    <col min="27" max="35" width="7.1796875" style="753" customWidth="1"/>
    <col min="36" max="39" width="7.1796875" style="742" customWidth="1"/>
    <col min="40" max="40" width="7.1796875" style="755" customWidth="1"/>
    <col min="41" max="55" width="7.1796875" style="753" customWidth="1"/>
    <col min="56" max="57" width="10.7265625" style="17" customWidth="1"/>
    <col min="58" max="58" width="7.26953125" style="39" customWidth="1"/>
    <col min="59" max="59" width="7.26953125" style="15" customWidth="1"/>
    <col min="60" max="78" width="7.26953125" style="40" customWidth="1"/>
    <col min="79" max="80" width="9.453125" style="15" customWidth="1"/>
    <col min="81" max="81" width="9.26953125" style="15"/>
    <col min="82" max="82" width="9.1796875" style="40" bestFit="1" customWidth="1"/>
    <col min="83" max="16384" width="9.26953125" style="519"/>
  </cols>
  <sheetData>
    <row r="1" spans="1:85" x14ac:dyDescent="0.35">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531" t="s">
        <v>209</v>
      </c>
      <c r="BF2" s="708"/>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186</v>
      </c>
      <c r="BY2" s="532" t="s">
        <v>193</v>
      </c>
      <c r="BZ2" s="532" t="s">
        <v>210</v>
      </c>
      <c r="CA2" s="533" t="s">
        <v>211</v>
      </c>
      <c r="CB2" s="533" t="s">
        <v>212</v>
      </c>
      <c r="CC2" s="175"/>
      <c r="CD2" s="176" t="s">
        <v>69</v>
      </c>
    </row>
    <row r="3" spans="1:85"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535"/>
      <c r="BF3" s="709"/>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35">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0"/>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35">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35">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35">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35">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35">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35">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35">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35">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35">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35">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35">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35">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35">
      <c r="A42" s="41" t="s">
        <v>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2" customFormat="1" x14ac:dyDescent="0.35">
      <c r="A43" s="295"/>
      <c r="B43" s="98"/>
      <c r="C43" s="98"/>
      <c r="D43" s="98"/>
      <c r="E43" s="98"/>
      <c r="F43" s="98"/>
      <c r="G43" s="98"/>
      <c r="H43" s="98"/>
      <c r="I43" s="713"/>
      <c r="J43" s="98"/>
      <c r="K43" s="98"/>
      <c r="L43" s="98"/>
      <c r="M43" s="98"/>
      <c r="N43" s="98"/>
      <c r="O43" s="98"/>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11"/>
      <c r="BE43" s="711"/>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35">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35">
      <c r="A45" s="675" t="s">
        <v>117</v>
      </c>
      <c r="B45" s="36"/>
      <c r="C45" s="9"/>
      <c r="D45" s="9"/>
      <c r="E45" s="9"/>
      <c r="F45" s="9"/>
      <c r="G45" s="9"/>
      <c r="H45" s="829">
        <v>3650</v>
      </c>
      <c r="I45" s="9"/>
      <c r="J45" s="9"/>
      <c r="K45" s="9"/>
      <c r="L45" s="9"/>
      <c r="M45" s="9"/>
      <c r="N45" s="9"/>
      <c r="O45" s="492"/>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54" customFormat="1" x14ac:dyDescent="0.35">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35">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35">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35">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12" customFormat="1" x14ac:dyDescent="0.35">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8"/>
      <c r="BE51" s="728"/>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2" customFormat="1" x14ac:dyDescent="0.35">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8"/>
      <c r="BE52" s="728"/>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2"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8"/>
      <c r="BE53" s="728"/>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2"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8"/>
      <c r="BE54" s="728"/>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54"/>
    </row>
    <row r="56" spans="1:82" x14ac:dyDescent="0.35">
      <c r="AN56" s="754"/>
    </row>
    <row r="57" spans="1:82" x14ac:dyDescent="0.35">
      <c r="AN57" s="754"/>
    </row>
    <row r="58" spans="1:82" x14ac:dyDescent="0.35">
      <c r="AN58" s="754"/>
    </row>
    <row r="59" spans="1:82" x14ac:dyDescent="0.35">
      <c r="AN59" s="75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dimension ref="A1:CD58"/>
  <sheetViews>
    <sheetView showGridLines="0" workbookViewId="0">
      <selection activeCell="B14" sqref="B14"/>
    </sheetView>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51" customWidth="1"/>
    <col min="10" max="14" width="5.7265625" style="24" customWidth="1"/>
    <col min="15" max="16" width="9.81640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5" width="7.54296875" style="753" customWidth="1"/>
    <col min="56" max="57" width="11.26953125" style="732" customWidth="1"/>
    <col min="58" max="58" width="7.7265625" style="24" customWidth="1"/>
    <col min="59" max="59" width="7.1796875" style="24" customWidth="1"/>
    <col min="60" max="74" width="7.1796875" style="758" customWidth="1"/>
    <col min="75" max="75" width="7.1796875" style="24" customWidth="1"/>
    <col min="76" max="78" width="7.1796875" style="758" customWidth="1"/>
    <col min="79" max="80" width="10.54296875" style="24" customWidth="1"/>
    <col min="81" max="81" width="9.26953125" style="24"/>
    <col min="82" max="82" width="9.1796875" style="758" bestFit="1" customWidth="1"/>
    <col min="83" max="16384" width="9.26953125" style="519"/>
  </cols>
  <sheetData>
    <row r="1" spans="1:82" x14ac:dyDescent="0.35">
      <c r="A1" s="16" t="s">
        <v>231</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30" t="s">
        <v>208</v>
      </c>
      <c r="BE2" s="761" t="s">
        <v>209</v>
      </c>
      <c r="BF2" s="760"/>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186</v>
      </c>
      <c r="BY2" s="176" t="s">
        <v>193</v>
      </c>
      <c r="BZ2" s="176" t="s">
        <v>210</v>
      </c>
      <c r="CA2" s="533" t="s">
        <v>211</v>
      </c>
      <c r="CB2" s="533" t="s">
        <v>212</v>
      </c>
      <c r="CC2" s="175"/>
      <c r="CD2" s="176" t="s">
        <v>69</v>
      </c>
    </row>
    <row r="3" spans="1:82" x14ac:dyDescent="0.3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35">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63"/>
      <c r="CD4" s="9">
        <f>SUM(AZ4:BC4)</f>
        <v>173.87620669890956</v>
      </c>
    </row>
    <row r="5" spans="1:82"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63"/>
      <c r="CD5" s="7">
        <f t="shared" ref="CD5:CD11" si="26">SUM(AZ5:BC5)</f>
        <v>122.56986869457459</v>
      </c>
    </row>
    <row r="6" spans="1:82"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63"/>
      <c r="CD6" s="7">
        <f t="shared" si="26"/>
        <v>15.776996563185921</v>
      </c>
    </row>
    <row r="7" spans="1:82"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63"/>
      <c r="CD7" s="7">
        <f t="shared" si="26"/>
        <v>8.5889772863892571</v>
      </c>
    </row>
    <row r="8" spans="1:82"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63"/>
      <c r="CD8" s="7">
        <f t="shared" si="26"/>
        <v>20.967585789441927</v>
      </c>
    </row>
    <row r="9" spans="1:82"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63"/>
      <c r="CD9" s="610">
        <f t="shared" si="26"/>
        <v>5.9727783653178514</v>
      </c>
    </row>
    <row r="10" spans="1:82"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63"/>
      <c r="CD10" s="764">
        <f t="shared" si="26"/>
        <v>1.4191540312092608</v>
      </c>
    </row>
    <row r="11" spans="1:82" x14ac:dyDescent="0.35">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63"/>
      <c r="CD11" s="34">
        <f t="shared" si="26"/>
        <v>175.29536073011883</v>
      </c>
    </row>
    <row r="12" spans="1:82"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0"/>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63"/>
      <c r="CD12" s="7"/>
    </row>
    <row r="13" spans="1:82" x14ac:dyDescent="0.35">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65"/>
      <c r="CD13" s="9">
        <f t="shared" ref="CD13:CD18" si="58">SUM(AZ13:BC13)</f>
        <v>46.494982647176101</v>
      </c>
    </row>
    <row r="14" spans="1:82" x14ac:dyDescent="0.35">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63"/>
      <c r="CD14" s="7">
        <f t="shared" si="58"/>
        <v>33.4542390308237</v>
      </c>
    </row>
    <row r="15" spans="1:82"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63"/>
      <c r="CD15" s="7">
        <f t="shared" si="58"/>
        <v>10.846235344937211</v>
      </c>
    </row>
    <row r="16" spans="1:82"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63"/>
      <c r="CD16" s="7">
        <f t="shared" si="58"/>
        <v>2.1945082714151933</v>
      </c>
    </row>
    <row r="17" spans="1:82"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63"/>
      <c r="CD17" s="766">
        <f t="shared" si="58"/>
        <v>0</v>
      </c>
    </row>
    <row r="18" spans="1:82"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65"/>
      <c r="CD18" s="34">
        <f t="shared" si="58"/>
        <v>221.7903433772949</v>
      </c>
    </row>
    <row r="19" spans="1:82"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63"/>
      <c r="CD19" s="7"/>
    </row>
    <row r="20" spans="1:82" x14ac:dyDescent="0.35">
      <c r="A20" s="110" t="s">
        <v>32</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63"/>
      <c r="CD20" s="7"/>
    </row>
    <row r="21" spans="1:82" x14ac:dyDescent="0.35">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63"/>
      <c r="CD21" s="9">
        <f t="shared" ref="CD21:CD23" si="88">SUM(AZ21:BC21)</f>
        <v>101.75554976749541</v>
      </c>
    </row>
    <row r="22" spans="1:82" x14ac:dyDescent="0.35">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63"/>
      <c r="CD22" s="7">
        <f t="shared" si="88"/>
        <v>101.75554976749541</v>
      </c>
    </row>
    <row r="23" spans="1:82" x14ac:dyDescent="0.35">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63"/>
      <c r="CD23" s="489">
        <f t="shared" si="88"/>
        <v>0</v>
      </c>
    </row>
    <row r="24" spans="1:82"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63"/>
      <c r="CD24" s="37"/>
    </row>
    <row r="25" spans="1:82"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63"/>
      <c r="CD25" s="767">
        <f>SUM(AZ25:BC25)</f>
        <v>57.544477359337144</v>
      </c>
    </row>
    <row r="26" spans="1:82"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63"/>
      <c r="CD26" s="7"/>
    </row>
    <row r="27" spans="1:82" x14ac:dyDescent="0.35">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63"/>
      <c r="CD27" s="9">
        <f t="shared" ref="CD27:CD33" si="114">SUM(AZ27:BC27)</f>
        <v>81.566646272467977</v>
      </c>
    </row>
    <row r="28" spans="1:82" x14ac:dyDescent="0.35">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63"/>
      <c r="CD28" s="7">
        <f t="shared" si="114"/>
        <v>23.996054417913548</v>
      </c>
    </row>
    <row r="29" spans="1:82"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63"/>
      <c r="CD29" s="7">
        <f t="shared" si="114"/>
        <v>5.2734356776438904</v>
      </c>
    </row>
    <row r="30" spans="1:82"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63"/>
      <c r="CD30" s="7">
        <f t="shared" si="114"/>
        <v>2.7797649447571038</v>
      </c>
    </row>
    <row r="31" spans="1:82"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63"/>
      <c r="CD31" s="7">
        <f t="shared" si="114"/>
        <v>21.804562560449973</v>
      </c>
    </row>
    <row r="32" spans="1:82"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63"/>
      <c r="CD32" s="7">
        <f t="shared" si="114"/>
        <v>8.8792694591418577</v>
      </c>
    </row>
    <row r="33" spans="1:82" x14ac:dyDescent="0.35">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45">
        <f t="shared" si="112"/>
        <v>9.5502019937324212E-2</v>
      </c>
      <c r="CB33" s="545">
        <f t="shared" si="113"/>
        <v>2.1861831828041467E-2</v>
      </c>
      <c r="CC33" s="763"/>
      <c r="CD33" s="610">
        <f t="shared" si="114"/>
        <v>18.833559212561596</v>
      </c>
    </row>
    <row r="34" spans="1:82"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63"/>
      <c r="CD34" s="7"/>
    </row>
    <row r="35" spans="1:82" x14ac:dyDescent="0.35">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63"/>
      <c r="CD35" s="9">
        <f t="shared" ref="CD35:CD38" si="128">SUM(AZ35:BC35)</f>
        <v>8.2515231820336581</v>
      </c>
    </row>
    <row r="36" spans="1:82"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63"/>
      <c r="CD36" s="7">
        <f t="shared" si="128"/>
        <v>8.408909008939375</v>
      </c>
    </row>
    <row r="37" spans="1:82"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63"/>
      <c r="CD37" s="7">
        <f t="shared" si="128"/>
        <v>-0.60836515115982515</v>
      </c>
    </row>
    <row r="38" spans="1:82"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63"/>
      <c r="CD38" s="7">
        <f t="shared" si="128"/>
        <v>0.45097932425410781</v>
      </c>
    </row>
    <row r="39" spans="1:82"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63"/>
      <c r="CD39" s="7"/>
    </row>
    <row r="40" spans="1:82" x14ac:dyDescent="0.35">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63"/>
      <c r="CD40" s="34">
        <f>SUM(AZ40:BC40)</f>
        <v>249.11819658133419</v>
      </c>
    </row>
    <row r="41" spans="1:82"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37"/>
      <c r="BU41" s="759"/>
      <c r="BV41" s="759"/>
      <c r="BW41" s="758"/>
      <c r="BX41" s="759"/>
      <c r="BY41" s="759"/>
      <c r="BZ41" s="759"/>
      <c r="CA41" s="614"/>
      <c r="CB41" s="614"/>
      <c r="CC41" s="763"/>
      <c r="CD41" s="768"/>
    </row>
    <row r="42" spans="1:82" x14ac:dyDescent="0.35">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63"/>
      <c r="CD42" s="43">
        <f>SUM(AZ42:BC42)</f>
        <v>-27.327853204039272</v>
      </c>
    </row>
    <row r="43" spans="1:82" x14ac:dyDescent="0.35">
      <c r="A43" s="675"/>
      <c r="B43" s="98"/>
      <c r="C43" s="549"/>
      <c r="D43" s="549"/>
      <c r="E43" s="549"/>
      <c r="F43" s="549"/>
      <c r="G43" s="549"/>
      <c r="H43" s="549"/>
      <c r="I43" s="549"/>
      <c r="J43" s="549"/>
      <c r="K43" s="549"/>
      <c r="L43" s="549"/>
      <c r="M43" s="549"/>
      <c r="N43" s="549"/>
      <c r="O43" s="98"/>
      <c r="P43" s="735"/>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1"/>
      <c r="BE43" s="711"/>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35">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63"/>
      <c r="CD44" s="43"/>
    </row>
    <row r="45" spans="1:82" x14ac:dyDescent="0.35">
      <c r="A45" s="675" t="s">
        <v>117</v>
      </c>
      <c r="B45" s="36"/>
      <c r="C45" s="9"/>
      <c r="D45" s="9"/>
      <c r="E45" s="9"/>
      <c r="F45" s="9"/>
      <c r="G45" s="9"/>
      <c r="H45" s="679">
        <v>113.52771351452564</v>
      </c>
      <c r="I45" s="555"/>
      <c r="J45" s="9"/>
      <c r="K45" s="9"/>
      <c r="L45" s="9"/>
      <c r="M45" s="9"/>
      <c r="N45" s="9"/>
      <c r="O45" s="492"/>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92"/>
      <c r="BE45" s="492"/>
      <c r="BF45" s="4"/>
      <c r="BG45" s="829"/>
      <c r="BH45" s="549"/>
      <c r="BI45" s="549"/>
      <c r="BJ45" s="549"/>
      <c r="BK45" s="549"/>
      <c r="BL45" s="549"/>
      <c r="BM45" s="549"/>
      <c r="BN45" s="549"/>
      <c r="BO45" s="549"/>
      <c r="BP45" s="549"/>
      <c r="BQ45" s="549"/>
      <c r="BR45" s="549"/>
      <c r="BS45" s="549"/>
      <c r="BT45" s="549"/>
      <c r="BU45" s="549"/>
      <c r="BV45" s="549"/>
      <c r="BW45" s="829"/>
      <c r="BX45" s="539"/>
      <c r="BY45" s="539"/>
      <c r="BZ45" s="539"/>
      <c r="CA45" s="829"/>
      <c r="CB45" s="829"/>
      <c r="CC45" s="829"/>
      <c r="CD45" s="549"/>
    </row>
    <row r="46" spans="1:82" s="712" customFormat="1" x14ac:dyDescent="0.35">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12" customFormat="1" x14ac:dyDescent="0.35">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12" customFormat="1" x14ac:dyDescent="0.35">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12" customFormat="1" x14ac:dyDescent="0.35">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12" customFormat="1" x14ac:dyDescent="0.35">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12" customFormat="1" x14ac:dyDescent="0.35">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35">
      <c r="AN52" s="754"/>
    </row>
    <row r="53" spans="1:82" x14ac:dyDescent="0.35">
      <c r="AN53" s="754"/>
    </row>
    <row r="54" spans="1:82" x14ac:dyDescent="0.35">
      <c r="AN54" s="754"/>
    </row>
    <row r="55" spans="1:82" x14ac:dyDescent="0.35">
      <c r="AN55" s="754"/>
    </row>
    <row r="56" spans="1:82" x14ac:dyDescent="0.35">
      <c r="AN56" s="754"/>
    </row>
    <row r="57" spans="1:82" x14ac:dyDescent="0.35">
      <c r="AN57" s="754"/>
    </row>
    <row r="58" spans="1:82" x14ac:dyDescent="0.35">
      <c r="AN58" s="75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dimension ref="A1:EV71"/>
  <sheetViews>
    <sheetView showGridLines="0" workbookViewId="0">
      <selection activeCell="I21" sqref="I21"/>
    </sheetView>
  </sheetViews>
  <sheetFormatPr defaultColWidth="9.26953125" defaultRowHeight="10" x14ac:dyDescent="0.2"/>
  <cols>
    <col min="1" max="1" width="5.81640625" style="675" customWidth="1"/>
    <col min="2" max="2" width="30.453125" style="675" bestFit="1" customWidth="1"/>
    <col min="3" max="8" width="6.453125" style="829" customWidth="1"/>
    <col min="9" max="14" width="6.453125" style="830" customWidth="1"/>
    <col min="15" max="15" width="9.1796875" style="829" customWidth="1"/>
    <col min="16" max="16" width="9.81640625" style="829" customWidth="1"/>
    <col min="17" max="17" width="4" style="829" customWidth="1"/>
    <col min="18" max="26" width="7" style="829" customWidth="1"/>
    <col min="27" max="46" width="7" style="769" customWidth="1"/>
    <col min="47" max="54" width="7" style="98" customWidth="1"/>
    <col min="55" max="56" width="6.7265625" style="98" customWidth="1"/>
    <col min="57" max="57" width="7.453125" style="829" customWidth="1"/>
    <col min="58" max="60" width="7.453125" style="549" customWidth="1"/>
    <col min="61" max="76" width="7.453125" style="829" customWidth="1"/>
    <col min="77" max="77" width="9.26953125" style="829"/>
    <col min="78" max="78" width="30.453125" style="829" bestFit="1" customWidth="1"/>
    <col min="79" max="79" width="6" style="829" hidden="1" customWidth="1"/>
    <col min="80" max="90" width="6" style="829" customWidth="1"/>
    <col min="91" max="92" width="10.26953125" style="829" customWidth="1"/>
    <col min="93" max="93" width="3" style="829" customWidth="1"/>
    <col min="94" max="131" width="6.453125" style="829" customWidth="1"/>
    <col min="132" max="132" width="7.7265625" style="829" customWidth="1"/>
    <col min="133" max="152" width="7" style="829" customWidth="1"/>
    <col min="153" max="16384" width="9.26953125" style="675"/>
  </cols>
  <sheetData>
    <row r="1" spans="1:152" x14ac:dyDescent="0.2">
      <c r="B1" s="295" t="s">
        <v>51</v>
      </c>
      <c r="R1" s="831"/>
      <c r="BE1" s="549"/>
      <c r="BH1" s="829"/>
      <c r="BZ1" s="98" t="s">
        <v>52</v>
      </c>
    </row>
    <row r="2" spans="1:152" ht="10.5" x14ac:dyDescent="0.25">
      <c r="B2" s="1"/>
      <c r="C2" s="2"/>
      <c r="D2" s="2"/>
      <c r="E2" s="2"/>
      <c r="F2" s="2"/>
      <c r="G2" s="2"/>
      <c r="H2" s="2"/>
      <c r="I2" s="466"/>
      <c r="J2" s="466"/>
      <c r="K2" s="466"/>
      <c r="L2" s="466"/>
      <c r="M2" s="466"/>
      <c r="N2" s="466"/>
      <c r="O2" s="2"/>
      <c r="P2" s="2"/>
      <c r="Q2" s="2"/>
      <c r="BE2" s="549"/>
      <c r="BH2" s="829"/>
    </row>
    <row r="3" spans="1:152" ht="10.5" x14ac:dyDescent="0.2">
      <c r="B3" s="16" t="s">
        <v>231</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186</v>
      </c>
      <c r="BW4" s="527" t="s">
        <v>193</v>
      </c>
      <c r="BX4" s="527" t="s">
        <v>210</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180</v>
      </c>
      <c r="DW4" s="772" t="str">
        <f>AY4</f>
        <v>Q4 2022</v>
      </c>
      <c r="DX4" s="772" t="s">
        <v>188</v>
      </c>
      <c r="DY4" s="772" t="s">
        <v>189</v>
      </c>
      <c r="DZ4" s="772" t="s">
        <v>196</v>
      </c>
      <c r="EA4" s="772" t="s">
        <v>207</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ht="10.5" x14ac:dyDescent="0.25">
      <c r="B6" s="20" t="s">
        <v>27</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ht="10.5" x14ac:dyDescent="0.25">
      <c r="B13" s="20" t="s">
        <v>5</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ht="10.5" x14ac:dyDescent="0.25">
      <c r="B20" s="20" t="s">
        <v>12</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ht="10.5" x14ac:dyDescent="0.25">
      <c r="B26" s="20" t="s">
        <v>13</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ht="10.5" x14ac:dyDescent="0.25">
      <c r="B32" s="20" t="s">
        <v>10</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ht="10.5" x14ac:dyDescent="0.25">
      <c r="B38" s="20" t="s">
        <v>11</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ht="10.5" x14ac:dyDescent="0.25">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ht="10.5" x14ac:dyDescent="0.25">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ht="10.5" x14ac:dyDescent="0.25">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ht="10.5" x14ac:dyDescent="0.25">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ht="10.5" x14ac:dyDescent="0.25">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ht="10.5" x14ac:dyDescent="0.25">
      <c r="B44" s="239" t="s">
        <v>58</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3">
        <f t="shared" si="9"/>
        <v>4.4285499748286883E-2</v>
      </c>
      <c r="P44" s="243">
        <f t="shared" si="9"/>
        <v>3.2136647280244013E-2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58</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ht="10.5" x14ac:dyDescent="0.25">
      <c r="B45" s="244" t="s">
        <v>31</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8">
        <f t="shared" si="9"/>
        <v>5.4903889807513151E-2</v>
      </c>
      <c r="P45" s="248">
        <f t="shared" si="9"/>
        <v>6.9155153521014645E-2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31</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ht="10.5" x14ac:dyDescent="0.25">
      <c r="B46" s="250" t="s">
        <v>112</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10">
        <f t="shared" si="9"/>
        <v>0.22090494358935553</v>
      </c>
      <c r="P46" s="499">
        <f t="shared" si="9"/>
        <v>-0.43657771086305741</v>
      </c>
      <c r="Q46" s="544"/>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ht="10.5" x14ac:dyDescent="0.25">
      <c r="B47" s="10" t="s">
        <v>15</v>
      </c>
      <c r="C47" s="800"/>
      <c r="D47" s="800"/>
      <c r="E47" s="800"/>
      <c r="F47" s="800"/>
      <c r="G47" s="800"/>
      <c r="H47" s="800"/>
      <c r="I47" s="800">
        <v>155.41800000000001</v>
      </c>
      <c r="J47" s="800">
        <v>234.41024999999999</v>
      </c>
      <c r="K47" s="800">
        <v>255.88475</v>
      </c>
      <c r="L47" s="800">
        <v>258.18680000000001</v>
      </c>
      <c r="M47" s="800">
        <v>169.397325</v>
      </c>
      <c r="N47" s="800">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ht="10.5" x14ac:dyDescent="0.25">
      <c r="B48" s="10" t="s">
        <v>16</v>
      </c>
      <c r="C48" s="800"/>
      <c r="D48" s="800"/>
      <c r="E48" s="800"/>
      <c r="F48" s="800"/>
      <c r="G48" s="800"/>
      <c r="H48" s="800"/>
      <c r="I48" s="800">
        <v>52.417000000000002</v>
      </c>
      <c r="J48" s="800">
        <v>75.202750000000009</v>
      </c>
      <c r="K48" s="800">
        <v>60.96875</v>
      </c>
      <c r="L48" s="800">
        <v>44.445499999999996</v>
      </c>
      <c r="M48" s="800">
        <v>23.646625</v>
      </c>
      <c r="N48" s="800">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ht="10.5" x14ac:dyDescent="0.25">
      <c r="B49" s="10" t="s">
        <v>17</v>
      </c>
      <c r="C49" s="800"/>
      <c r="D49" s="800"/>
      <c r="E49" s="800"/>
      <c r="F49" s="800"/>
      <c r="G49" s="800"/>
      <c r="H49" s="800"/>
      <c r="I49" s="800">
        <v>46</v>
      </c>
      <c r="J49" s="800">
        <v>240</v>
      </c>
      <c r="K49" s="800">
        <v>-26</v>
      </c>
      <c r="L49" s="800">
        <v>-114</v>
      </c>
      <c r="M49" s="800">
        <v>54</v>
      </c>
      <c r="N49" s="800">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ht="10.5" x14ac:dyDescent="0.25">
      <c r="B50" s="253" t="s">
        <v>19</v>
      </c>
      <c r="C50" s="800"/>
      <c r="D50" s="800"/>
      <c r="E50" s="800"/>
      <c r="F50" s="800"/>
      <c r="G50" s="800"/>
      <c r="H50" s="800"/>
      <c r="I50" s="800">
        <v>9</v>
      </c>
      <c r="J50" s="800">
        <v>21.2</v>
      </c>
      <c r="K50" s="800">
        <v>33</v>
      </c>
      <c r="L50" s="800">
        <v>32.803978597786696</v>
      </c>
      <c r="M50" s="800">
        <v>23.30869723006753</v>
      </c>
      <c r="N50" s="800">
        <v>22.930499876596926</v>
      </c>
      <c r="O50" s="505">
        <f t="shared" si="9"/>
        <v>-0.28945517506098539</v>
      </c>
      <c r="P50" s="505">
        <f t="shared" si="9"/>
        <v>-1.622558951869435E-2</v>
      </c>
      <c r="Q50" s="544"/>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ht="10.5" x14ac:dyDescent="0.25">
      <c r="B51" s="256" t="s">
        <v>103</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10" t="str">
        <f t="shared" si="9"/>
        <v>N/A</v>
      </c>
      <c r="P51" s="509" t="str">
        <f t="shared" si="9"/>
        <v>N/A</v>
      </c>
      <c r="Q51" s="544"/>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ht="10.5" x14ac:dyDescent="0.25">
      <c r="B52" s="10" t="s">
        <v>15</v>
      </c>
      <c r="C52" s="800"/>
      <c r="D52" s="800"/>
      <c r="E52" s="800"/>
      <c r="F52" s="800"/>
      <c r="G52" s="800"/>
      <c r="H52" s="800"/>
      <c r="I52" s="800">
        <v>125.23173499999987</v>
      </c>
      <c r="J52" s="800">
        <v>523.89902040000004</v>
      </c>
      <c r="K52" s="800">
        <v>-5.8925504999999063</v>
      </c>
      <c r="L52" s="800">
        <v>-101.52337489999994</v>
      </c>
      <c r="M52" s="800">
        <v>-60.93543000000016</v>
      </c>
      <c r="N52" s="800">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ht="10.5" x14ac:dyDescent="0.25">
      <c r="B53" s="10" t="s">
        <v>16</v>
      </c>
      <c r="C53" s="800"/>
      <c r="D53" s="800"/>
      <c r="E53" s="800"/>
      <c r="F53" s="800"/>
      <c r="G53" s="800"/>
      <c r="H53" s="800"/>
      <c r="I53" s="800">
        <v>508.35441916820173</v>
      </c>
      <c r="J53" s="800">
        <v>237.22042819579832</v>
      </c>
      <c r="K53" s="800">
        <v>55.758257900000075</v>
      </c>
      <c r="L53" s="800">
        <v>-312.64948129999988</v>
      </c>
      <c r="M53" s="800">
        <v>-43.954018600000069</v>
      </c>
      <c r="N53" s="800">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ht="10.5" x14ac:dyDescent="0.25">
      <c r="B54" s="10" t="s">
        <v>17</v>
      </c>
      <c r="C54" s="800"/>
      <c r="D54" s="800"/>
      <c r="E54" s="800"/>
      <c r="F54" s="800"/>
      <c r="G54" s="800"/>
      <c r="H54" s="800"/>
      <c r="I54" s="800">
        <v>-12.70334969999999</v>
      </c>
      <c r="J54" s="800">
        <v>57.665439999999982</v>
      </c>
      <c r="K54" s="800">
        <v>-22.6035</v>
      </c>
      <c r="L54" s="800">
        <v>-27.636179999999989</v>
      </c>
      <c r="M54" s="800">
        <v>11.573638800000001</v>
      </c>
      <c r="N54" s="800">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ht="10.5" x14ac:dyDescent="0.25">
      <c r="B55" s="259" t="s">
        <v>19</v>
      </c>
      <c r="C55" s="805"/>
      <c r="D55" s="805"/>
      <c r="E55" s="805"/>
      <c r="F55" s="805"/>
      <c r="G55" s="805"/>
      <c r="H55" s="805"/>
      <c r="I55" s="805">
        <v>369.76079000000004</v>
      </c>
      <c r="J55" s="805">
        <v>-311.53897000000001</v>
      </c>
      <c r="K55" s="805">
        <v>-268.31206000000003</v>
      </c>
      <c r="L55" s="805">
        <v>-115.83027000000001</v>
      </c>
      <c r="M55" s="805">
        <v>73.756419999999991</v>
      </c>
      <c r="N55" s="805">
        <v>-50</v>
      </c>
      <c r="O55" s="513" t="str">
        <f t="shared" si="9"/>
        <v>N/A</v>
      </c>
      <c r="P55" s="604" t="str">
        <f t="shared" si="9"/>
        <v>N/A</v>
      </c>
      <c r="Q55" s="544"/>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ht="10.5" x14ac:dyDescent="0.25">
      <c r="B56" s="275" t="s">
        <v>37</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09"/>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ht="10.5" x14ac:dyDescent="0.25">
      <c r="B57" s="10"/>
      <c r="C57" s="810"/>
      <c r="D57" s="810"/>
      <c r="E57" s="810"/>
      <c r="F57" s="810"/>
      <c r="G57" s="810"/>
      <c r="H57" s="810"/>
      <c r="I57" s="810"/>
      <c r="J57" s="810"/>
      <c r="K57" s="810"/>
      <c r="L57" s="810"/>
      <c r="M57" s="810"/>
      <c r="N57" s="810"/>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ht="10.5" x14ac:dyDescent="0.25">
      <c r="B58" s="56" t="s">
        <v>3</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14"/>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ht="10.5" x14ac:dyDescent="0.25">
      <c r="B59" s="41" t="s">
        <v>26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54"/>
      <c r="P60" s="654"/>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55" customFormat="1" ht="10.5" x14ac:dyDescent="0.2">
      <c r="B61" s="702" t="s">
        <v>181</v>
      </c>
      <c r="C61" s="822" t="b">
        <v>1</v>
      </c>
      <c r="D61" s="822" t="b">
        <v>1</v>
      </c>
      <c r="E61" s="822" t="b">
        <v>0</v>
      </c>
      <c r="F61" s="822" t="b">
        <v>0</v>
      </c>
      <c r="G61" s="822" t="b">
        <v>0</v>
      </c>
      <c r="H61" s="822" t="b">
        <v>1</v>
      </c>
      <c r="I61" s="822" t="b">
        <v>1</v>
      </c>
      <c r="J61" s="822" t="b">
        <v>1</v>
      </c>
      <c r="K61" s="822" t="b">
        <v>1</v>
      </c>
      <c r="L61" s="822" t="b">
        <v>1</v>
      </c>
      <c r="M61" s="822" t="b">
        <v>1</v>
      </c>
      <c r="N61" s="822" t="b">
        <v>1</v>
      </c>
      <c r="O61" s="654"/>
      <c r="P61" s="654"/>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55" customFormat="1" ht="10.5" x14ac:dyDescent="0.2">
      <c r="B62" s="702"/>
      <c r="C62" s="822">
        <v>0</v>
      </c>
      <c r="D62" s="822">
        <v>0</v>
      </c>
      <c r="E62" s="822">
        <v>5</v>
      </c>
      <c r="F62" s="822">
        <v>-10</v>
      </c>
      <c r="G62" s="822">
        <v>-10</v>
      </c>
      <c r="H62" s="822">
        <v>0</v>
      </c>
      <c r="I62" s="822">
        <v>0</v>
      </c>
      <c r="J62" s="822">
        <v>0</v>
      </c>
      <c r="K62" s="822">
        <v>0</v>
      </c>
      <c r="L62" s="822">
        <v>0</v>
      </c>
      <c r="M62" s="822">
        <v>0</v>
      </c>
      <c r="N62" s="822">
        <v>0</v>
      </c>
      <c r="O62" s="654"/>
      <c r="P62" s="654"/>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55" customFormat="1" ht="10.5" x14ac:dyDescent="0.2">
      <c r="B63" s="705" t="s">
        <v>187</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54"/>
      <c r="P63" s="654"/>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55" customFormat="1" ht="10.5" x14ac:dyDescent="0.2">
      <c r="B64" s="705" t="s">
        <v>213</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54"/>
      <c r="P64" s="654"/>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55" customFormat="1" ht="10.5" x14ac:dyDescent="0.2">
      <c r="B65" s="705"/>
      <c r="C65" s="825"/>
      <c r="D65" s="825"/>
      <c r="E65" s="825"/>
      <c r="F65" s="825"/>
      <c r="G65" s="825"/>
      <c r="H65" s="825"/>
      <c r="I65" s="826"/>
      <c r="J65" s="826"/>
      <c r="K65" s="826"/>
      <c r="L65" s="826"/>
      <c r="M65" s="826"/>
      <c r="N65" s="826"/>
      <c r="O65" s="654"/>
      <c r="P65" s="654"/>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55"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55"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55"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5" customFormat="1" ht="10.5" x14ac:dyDescent="0.2">
      <c r="C69" s="98"/>
      <c r="D69" s="98"/>
      <c r="E69" s="98"/>
      <c r="F69" s="98"/>
      <c r="G69" s="98"/>
      <c r="H69" s="98"/>
      <c r="I69" s="713"/>
      <c r="J69" s="713"/>
      <c r="K69" s="713"/>
      <c r="L69" s="713"/>
      <c r="M69" s="713"/>
      <c r="N69" s="713"/>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3"/>
      <c r="J70" s="713"/>
      <c r="K70" s="713"/>
      <c r="L70" s="713"/>
      <c r="M70" s="713"/>
      <c r="N70" s="71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3"/>
      <c r="J71" s="713"/>
      <c r="K71" s="713"/>
      <c r="L71" s="713"/>
      <c r="M71" s="713"/>
      <c r="N71" s="71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dimension ref="A1:CV23"/>
  <sheetViews>
    <sheetView showGridLines="0" topLeftCell="BA1" workbookViewId="0">
      <selection activeCell="DC14" sqref="DC14"/>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7" width="8.1796875" style="720" customWidth="1"/>
    <col min="38" max="38" width="3.26953125" style="519" customWidth="1"/>
    <col min="39" max="40" width="9.7265625" style="519" bestFit="1" customWidth="1"/>
    <col min="41" max="41" width="6" style="519" customWidth="1"/>
    <col min="42" max="51" width="7.453125" style="519" customWidth="1"/>
    <col min="52" max="52" width="9" style="519"/>
    <col min="53" max="53" width="26.453125" style="519" bestFit="1" customWidth="1"/>
    <col min="54" max="54" width="6.1796875" style="519" hidden="1" customWidth="1"/>
    <col min="55" max="66" width="6.1796875" style="841" customWidth="1"/>
    <col min="67" max="68" width="9.81640625" style="519" customWidth="1"/>
    <col min="69" max="69" width="4.26953125" style="519" customWidth="1"/>
    <col min="70" max="83" width="6.1796875" style="519" hidden="1" customWidth="1"/>
    <col min="84" max="84" width="6.1796875" style="841" hidden="1" customWidth="1"/>
    <col min="85" max="89" width="6.1796875" style="841" customWidth="1"/>
    <col min="90" max="90" width="9" style="519"/>
    <col min="91" max="100" width="7.1796875" style="841" customWidth="1"/>
    <col min="101" max="16384" width="9" style="519"/>
  </cols>
  <sheetData>
    <row r="1" spans="1:100"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231</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202"/>
      <c r="AM4" s="530" t="s">
        <v>208</v>
      </c>
      <c r="AN4" s="531" t="s">
        <v>209</v>
      </c>
      <c r="AP4" s="200" t="s">
        <v>93</v>
      </c>
      <c r="AQ4" s="200" t="s">
        <v>94</v>
      </c>
      <c r="AR4" s="200" t="s">
        <v>109</v>
      </c>
      <c r="AS4" s="200" t="s">
        <v>134</v>
      </c>
      <c r="AT4" s="200" t="s">
        <v>147</v>
      </c>
      <c r="AU4" s="200" t="s">
        <v>161</v>
      </c>
      <c r="AV4" s="200" t="s">
        <v>177</v>
      </c>
      <c r="AW4" s="200" t="s">
        <v>186</v>
      </c>
      <c r="AX4" s="200" t="s">
        <v>193</v>
      </c>
      <c r="AY4" s="200" t="s">
        <v>210</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1" t="str">
        <f>O4</f>
        <v>2023/2022 Growth %</v>
      </c>
      <c r="BP4" s="721"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43" t="str">
        <f t="shared" si="0"/>
        <v>Q1 2023</v>
      </c>
      <c r="CI4" s="843" t="str">
        <f t="shared" si="0"/>
        <v>Q2 2023</v>
      </c>
      <c r="CJ4" s="843" t="str">
        <f t="shared" si="0"/>
        <v>Q3 2023</v>
      </c>
      <c r="CK4" s="843"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35">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35">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35">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35">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42"/>
      <c r="CG11" s="14">
        <f t="shared" si="21"/>
        <v>18.257146445306219</v>
      </c>
      <c r="CH11" s="14">
        <f t="shared" si="11"/>
        <v>20.043188560727309</v>
      </c>
      <c r="CI11" s="14">
        <f t="shared" si="11"/>
        <v>13.968302737358675</v>
      </c>
      <c r="CJ11" s="14">
        <f t="shared" si="11"/>
        <v>10.593446698091954</v>
      </c>
      <c r="CK11" s="14">
        <f t="shared" si="11"/>
        <v>15.440355946587331</v>
      </c>
      <c r="CL11" s="53"/>
      <c r="CM11" s="842"/>
      <c r="CN11" s="842"/>
      <c r="CO11" s="842"/>
      <c r="CP11" s="842"/>
      <c r="CQ11" s="842"/>
      <c r="CR11" s="842"/>
      <c r="CS11" s="842"/>
      <c r="CT11" s="842"/>
      <c r="CU11" s="842"/>
      <c r="CV11" s="842"/>
    </row>
    <row r="12" spans="1:100" x14ac:dyDescent="0.35">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35">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42"/>
      <c r="CG17" s="842">
        <f t="shared" si="28"/>
        <v>1.4125000000000001</v>
      </c>
      <c r="CH17" s="842">
        <f t="shared" si="11"/>
        <v>1.4125000000000001</v>
      </c>
      <c r="CI17" s="842">
        <f t="shared" si="11"/>
        <v>1.4125000000000001</v>
      </c>
      <c r="CJ17" s="842">
        <f t="shared" si="11"/>
        <v>1.4125000000000001</v>
      </c>
      <c r="CK17" s="842">
        <f t="shared" si="11"/>
        <v>0.76249999999999929</v>
      </c>
      <c r="CL17" s="53"/>
      <c r="CM17" s="842"/>
      <c r="CN17" s="842"/>
      <c r="CO17" s="842"/>
      <c r="CP17" s="842"/>
      <c r="CQ17" s="842"/>
      <c r="CR17" s="842"/>
      <c r="CS17" s="842"/>
      <c r="CT17" s="842"/>
      <c r="CU17" s="842"/>
      <c r="CV17" s="842"/>
    </row>
    <row r="18" spans="1:100" x14ac:dyDescent="0.35">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42"/>
      <c r="CG23" s="842">
        <f t="shared" si="34"/>
        <v>0.48581236415597978</v>
      </c>
      <c r="CH23" s="842">
        <f t="shared" si="34"/>
        <v>0.47607241759296803</v>
      </c>
      <c r="CI23" s="842">
        <f t="shared" si="34"/>
        <v>0.47607241759296803</v>
      </c>
      <c r="CJ23" s="842">
        <f t="shared" si="34"/>
        <v>0.47607241759296803</v>
      </c>
      <c r="CK23" s="842">
        <f t="shared" si="34"/>
        <v>0.49530766678864352</v>
      </c>
      <c r="CL23" s="53"/>
      <c r="CM23" s="842"/>
      <c r="CN23" s="842"/>
      <c r="CO23" s="842"/>
      <c r="CP23" s="842"/>
      <c r="CQ23" s="842"/>
      <c r="CR23" s="842"/>
      <c r="CS23" s="842"/>
      <c r="CT23" s="842"/>
      <c r="CU23" s="842"/>
      <c r="CV23" s="84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dimension ref="A1:CH61"/>
  <sheetViews>
    <sheetView showGridLines="0" topLeftCell="A9" workbookViewId="0">
      <selection activeCell="C38" sqref="C38:N38"/>
    </sheetView>
  </sheetViews>
  <sheetFormatPr defaultColWidth="9.26953125" defaultRowHeight="14.5" x14ac:dyDescent="0.35"/>
  <cols>
    <col min="1" max="1" width="18.1796875" style="15" customWidth="1"/>
    <col min="2" max="2" width="15.81640625" style="15" customWidth="1"/>
    <col min="3" max="8" width="6.453125" style="24" bestFit="1" customWidth="1"/>
    <col min="9" max="9" width="8.453125" style="626" bestFit="1" customWidth="1"/>
    <col min="10" max="14" width="8.453125" style="24" bestFit="1" customWidth="1"/>
    <col min="15" max="15" width="9.81640625" style="24" customWidth="1"/>
    <col min="16" max="16" width="9.7265625" style="24" bestFit="1" customWidth="1"/>
    <col min="17" max="17" width="6.7265625" style="15"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81640625" style="753" bestFit="1" customWidth="1"/>
    <col min="44" max="44" width="8.26953125" style="753" bestFit="1" customWidth="1"/>
    <col min="45" max="48" width="8.54296875" style="753" bestFit="1" customWidth="1"/>
    <col min="49" max="51" width="8.81640625" style="753" bestFit="1" customWidth="1"/>
    <col min="52" max="52" width="8.54296875" style="753" bestFit="1" customWidth="1"/>
    <col min="53" max="55" width="8.81640625" style="753" bestFit="1" customWidth="1"/>
    <col min="56" max="56" width="8.54296875" style="753" bestFit="1" customWidth="1"/>
    <col min="57" max="57" width="10.7265625" style="17" customWidth="1"/>
    <col min="58" max="58" width="10.26953125" style="17" bestFit="1" customWidth="1"/>
    <col min="59" max="59" width="7.26953125" style="39" customWidth="1"/>
    <col min="60" max="60" width="8.1796875" style="15" bestFit="1" customWidth="1"/>
    <col min="61" max="61" width="8.453125" style="40" bestFit="1" customWidth="1"/>
    <col min="62" max="62" width="8.1796875" style="40" bestFit="1" customWidth="1"/>
    <col min="63" max="63" width="8.453125" style="40" bestFit="1" customWidth="1"/>
    <col min="64" max="64" width="8.1796875" style="40" bestFit="1" customWidth="1"/>
    <col min="65" max="65" width="8.453125" style="40" bestFit="1" customWidth="1"/>
    <col min="66" max="66" width="8.1796875" style="40" bestFit="1" customWidth="1"/>
    <col min="67" max="67" width="8.453125" style="40" bestFit="1" customWidth="1"/>
    <col min="68" max="68" width="8.1796875" style="40" bestFit="1" customWidth="1"/>
    <col min="69" max="69" width="8.453125" style="40" bestFit="1" customWidth="1"/>
    <col min="70" max="70" width="8.1796875" style="40" bestFit="1" customWidth="1"/>
    <col min="71" max="72" width="8.453125" style="40" bestFit="1" customWidth="1"/>
    <col min="73" max="73" width="8.7265625" style="40" bestFit="1" customWidth="1"/>
    <col min="74" max="74" width="8.1796875" style="40" bestFit="1" customWidth="1"/>
    <col min="75" max="76" width="8.453125" style="40" bestFit="1" customWidth="1"/>
    <col min="77" max="77" width="8.7265625" style="40" bestFit="1" customWidth="1"/>
    <col min="78" max="78" width="8.453125" style="40" bestFit="1" customWidth="1"/>
    <col min="79" max="79" width="8.7265625" style="40" bestFit="1" customWidth="1"/>
    <col min="80" max="81" width="9.7265625" style="15" bestFit="1" customWidth="1"/>
    <col min="82" max="82" width="9.26953125" style="15"/>
    <col min="83" max="83" width="11.26953125" style="40" bestFit="1" customWidth="1"/>
    <col min="84" max="16384" width="9.26953125" style="519"/>
  </cols>
  <sheetData>
    <row r="1" spans="1:86" x14ac:dyDescent="0.35">
      <c r="A1" s="16" t="s">
        <v>216</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30" t="s">
        <v>219</v>
      </c>
      <c r="BF2" s="531" t="s">
        <v>220</v>
      </c>
      <c r="BG2" s="708"/>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186</v>
      </c>
      <c r="BZ2" s="532" t="s">
        <v>193</v>
      </c>
      <c r="CA2" s="532" t="s">
        <v>210</v>
      </c>
      <c r="CB2" s="533" t="s">
        <v>211</v>
      </c>
      <c r="CC2" s="533" t="s">
        <v>212</v>
      </c>
      <c r="CD2" s="175"/>
      <c r="CE2" s="176" t="s">
        <v>69</v>
      </c>
    </row>
    <row r="3" spans="1:86" x14ac:dyDescent="0.35">
      <c r="A3" s="110" t="s">
        <v>33</v>
      </c>
      <c r="B3" s="24"/>
      <c r="J3" s="733"/>
      <c r="K3" s="733"/>
      <c r="L3" s="733"/>
      <c r="M3" s="733"/>
      <c r="N3" s="733"/>
      <c r="Q3" s="200"/>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24"/>
      <c r="BE3" s="535"/>
      <c r="BG3" s="709"/>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170.08359436851117</v>
      </c>
      <c r="O4" s="492">
        <f>IF(ISERROR(M4/L4),"N/A",IF(L4&lt;0,"N/A",IF(M4&lt;0,"N/A",IF(M4/L4-1&gt;300%,"&gt;±300%",IF(M4/L4-1&lt;-300%,"&gt;±300%",M4/L4-1)))))</f>
        <v>1.506994941706985E-2</v>
      </c>
      <c r="P4" s="492">
        <f>IF(ISERROR(N4/M4),"N/A",IF(M4&lt;0,"N/A",IF(N4&lt;0,"N/A",IF(N4/M4-1&gt;300%,"&gt;±300%",IF(N4/M4-1&lt;-300%,"&gt;±300%",N4/M4-1)))))</f>
        <v>-2.4130275994145745E-2</v>
      </c>
      <c r="Q4" s="27"/>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AY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SUM(AZ5:AZ9)</f>
        <v>37.08348699163453</v>
      </c>
      <c r="BA4" s="555">
        <f>SUM(BA5:BA9)</f>
        <v>46.231254323948036</v>
      </c>
      <c r="BB4" s="555">
        <f>SUM(BB5:BB9)</f>
        <v>43.330502311067342</v>
      </c>
      <c r="BC4" s="555">
        <f>SUM(BC5:BC9)</f>
        <v>47.643998251183788</v>
      </c>
      <c r="BD4" s="555">
        <f>SUM(BD5:BD9)</f>
        <v>38.417842546903636</v>
      </c>
      <c r="BE4" s="492">
        <f>IF(ISERROR(BD4/AZ4),"N/A",IF(AZ4&lt;0,"N/A",IF(BD4&lt;0,"N/A",IF(BD4/AZ4-1&gt;300%,"&gt;±300%",IF(BD4/AZ4-1&lt;-300%,"&gt;±300%",BD4/AZ4-1)))))</f>
        <v>3.598247261834131E-2</v>
      </c>
      <c r="BF4" s="492">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92">
        <f>IF(ISERROR(CA4/BY4),"N/A",IF(BY4&lt;0,"N/A",IF(CA4&lt;0,"N/A",IF(CA4/BY4-1&gt;300%,"&gt;±300%",IF(CA4/BY4-1&lt;-300%,"&gt;±300%",CA4/BY4-1)))))</f>
        <v>7.6097809571166852E-2</v>
      </c>
      <c r="CC4" s="492">
        <f>IF(ISERROR(CA4/BZ4),"N/A",IF(BZ4&lt;0,"N/A",IF(CA4&lt;0,"N/A",IF(CA4/BZ4-1&gt;300%,"&gt;±300%",IF(CA4/BZ4-1&lt;-300%,"&gt;±300%",CA4/BZ4-1)))))</f>
        <v>9.1937622630965832E-2</v>
      </c>
      <c r="CD4" s="19"/>
      <c r="CE4" s="9">
        <f>SUM(AZ4:BC4)</f>
        <v>174.28924187783372</v>
      </c>
      <c r="CG4" s="696"/>
      <c r="CH4" s="696"/>
    </row>
    <row r="5" spans="1:86"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92">
        <f t="shared" ref="BE5:BE44" si="20">IF(ISERROR(BD5/AZ5),"N/A",IF(AZ5&lt;0,"N/A",IF(BD5&lt;0,"N/A",IF(BD5/AZ5-1&gt;300%,"&gt;±300%",IF(BD5/AZ5-1&lt;-300%,"&gt;±300%",BD5/AZ5-1)))))</f>
        <v>4.8766544070292017E-2</v>
      </c>
      <c r="BF5" s="492">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92">
        <f t="shared" ref="CB5:CB11" si="24">IF(ISERROR(CA5/BY5),"N/A",IF(BY5&lt;0,"N/A",IF(CA5&lt;0,"N/A",IF(CA5/BY5-1&gt;300%,"&gt;±300%",IF(CA5/BY5-1&lt;-300%,"&gt;±300%",CA5/BY5-1)))))</f>
        <v>0.11456852986274835</v>
      </c>
      <c r="CC5" s="492">
        <f t="shared" ref="CC5:CC11" si="25">IF(ISERROR(CA5/BZ5),"N/A",IF(BZ5&lt;0,"N/A",IF(CA5&lt;0,"N/A",IF(CA5/BZ5-1&gt;300%,"&gt;±300%",IF(CA5/BZ5-1&lt;-300%,"&gt;±300%",CA5/BZ5-1)))))</f>
        <v>0.16283358128644765</v>
      </c>
      <c r="CD5" s="19"/>
      <c r="CE5" s="13">
        <f>SUM(BA5:BD5)</f>
        <v>124.23031553911267</v>
      </c>
      <c r="CG5" s="696"/>
      <c r="CH5" s="696"/>
    </row>
    <row r="6" spans="1:8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92">
        <f t="shared" si="20"/>
        <v>4.6920296331222744E-2</v>
      </c>
      <c r="BF6" s="492">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92">
        <f t="shared" si="24"/>
        <v>0.1103651412074742</v>
      </c>
      <c r="CC6" s="492">
        <f t="shared" si="25"/>
        <v>9.7222635520507916E-2</v>
      </c>
      <c r="CD6" s="19"/>
      <c r="CE6" s="13">
        <f t="shared" ref="CE6:CE44" si="29">SUM(BA6:BD6)</f>
        <v>15.951803343003647</v>
      </c>
      <c r="CG6" s="696"/>
      <c r="CH6" s="696"/>
    </row>
    <row r="7" spans="1:8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92">
        <f t="shared" si="20"/>
        <v>1.4766689069097616E-2</v>
      </c>
      <c r="BF7" s="492">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92">
        <f t="shared" si="24"/>
        <v>3.0410458265008877E-3</v>
      </c>
      <c r="CC7" s="492">
        <f>IF(ISERROR(CA7/BZ7),"N/A",IF(BZ7&lt;0,"N/A",IF(CA7&lt;0,"N/A",IF(CA7/BZ7-1&gt;300%,"&gt;±300%",IF(CA7/BZ7-1&lt;-300%,"&gt;±300%",CA7/BZ7-1)))))</f>
        <v>-7.7579202990823659E-2</v>
      </c>
      <c r="CD7" s="19"/>
      <c r="CE7" s="13">
        <f t="shared" si="29"/>
        <v>8.6076275826638025</v>
      </c>
      <c r="CG7" s="696"/>
      <c r="CH7" s="696"/>
    </row>
    <row r="8" spans="1:8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92">
        <f t="shared" si="20"/>
        <v>-1.1111111111111072E-2</v>
      </c>
      <c r="BF8" s="492">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92">
        <f t="shared" si="24"/>
        <v>-0.10320301586953862</v>
      </c>
      <c r="CC8" s="492">
        <f t="shared" si="25"/>
        <v>-0.17797603957167607</v>
      </c>
      <c r="CD8" s="19"/>
      <c r="CE8" s="13">
        <f t="shared" si="29"/>
        <v>20.905378823132601</v>
      </c>
      <c r="CG8" s="696"/>
      <c r="CH8" s="696"/>
    </row>
    <row r="9" spans="1:86"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8">
        <f t="shared" si="19"/>
        <v>-4.7449095806479491E-2</v>
      </c>
      <c r="P9" s="598">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2">
        <f t="shared" si="20"/>
        <v>1.0089475221226607E-2</v>
      </c>
      <c r="BF9" s="612">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9">
        <f t="shared" si="15"/>
        <v>3.1778077967961571</v>
      </c>
      <c r="BV9" s="599">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92">
        <f t="shared" si="24"/>
        <v>-3.60309929065602E-2</v>
      </c>
      <c r="CC9" s="492">
        <f t="shared" si="25"/>
        <v>1.9872745770405542E-2</v>
      </c>
      <c r="CD9" s="19"/>
      <c r="CE9" s="611">
        <f t="shared" si="29"/>
        <v>5.928472145190101</v>
      </c>
      <c r="CG9" s="696"/>
      <c r="CH9" s="696"/>
    </row>
    <row r="10" spans="1:86"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92">
        <f t="shared" si="20"/>
        <v>-1</v>
      </c>
      <c r="BF10" s="492"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92" t="str">
        <f t="shared" si="24"/>
        <v>N/A</v>
      </c>
      <c r="CC10" s="492" t="str">
        <f t="shared" si="25"/>
        <v>N/A</v>
      </c>
      <c r="CD10" s="19"/>
      <c r="CE10" s="648">
        <f t="shared" si="29"/>
        <v>-0.68570562500873733</v>
      </c>
      <c r="CG10" s="696"/>
      <c r="CH10" s="696"/>
    </row>
    <row r="11" spans="1:86"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0">I4+I10</f>
        <v>188.98077449462775</v>
      </c>
      <c r="J11" s="582">
        <f t="shared" si="30"/>
        <v>152.53366270353604</v>
      </c>
      <c r="K11" s="582">
        <f t="shared" si="30"/>
        <v>192.89650849853999</v>
      </c>
      <c r="L11" s="582">
        <f t="shared" si="30"/>
        <v>173.03178873127018</v>
      </c>
      <c r="M11" s="582">
        <f t="shared" si="30"/>
        <v>174.64039094208454</v>
      </c>
      <c r="N11" s="582">
        <f>N4+N10</f>
        <v>170.08359436851117</v>
      </c>
      <c r="O11" s="561">
        <f t="shared" si="19"/>
        <v>9.2965704314171838E-3</v>
      </c>
      <c r="P11" s="561">
        <f t="shared" si="19"/>
        <v>-2.6092455181714103E-2</v>
      </c>
      <c r="Q11" s="27"/>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1">AJ4+AJ10</f>
        <v>41.26417276680322</v>
      </c>
      <c r="AK11" s="560">
        <f t="shared" si="31"/>
        <v>50.805536437608403</v>
      </c>
      <c r="AL11" s="560">
        <f t="shared" si="31"/>
        <v>46.534220748003911</v>
      </c>
      <c r="AM11" s="560">
        <f t="shared" si="31"/>
        <v>50.376844542212226</v>
      </c>
      <c r="AN11" s="560">
        <f t="shared" si="31"/>
        <v>40.483748016046938</v>
      </c>
      <c r="AO11" s="560">
        <f>AO4+AO10</f>
        <v>30.068142801230461</v>
      </c>
      <c r="AP11" s="560">
        <f t="shared" ref="AP11:BD11" si="32">AP4+AP10</f>
        <v>43.042948934614493</v>
      </c>
      <c r="AQ11" s="560">
        <f t="shared" si="32"/>
        <v>38.938822951644148</v>
      </c>
      <c r="AR11" s="560">
        <f t="shared" si="32"/>
        <v>44.631475571750627</v>
      </c>
      <c r="AS11" s="560">
        <f t="shared" si="32"/>
        <v>49.247432384930569</v>
      </c>
      <c r="AT11" s="560">
        <f t="shared" si="32"/>
        <v>47.527867212291255</v>
      </c>
      <c r="AU11" s="560">
        <f t="shared" si="32"/>
        <v>51.489733329567507</v>
      </c>
      <c r="AV11" s="560">
        <f t="shared" si="32"/>
        <v>40.344820104952525</v>
      </c>
      <c r="AW11" s="560">
        <f t="shared" si="32"/>
        <v>47.507975414681802</v>
      </c>
      <c r="AX11" s="560">
        <f t="shared" si="32"/>
        <v>43.150847634413374</v>
      </c>
      <c r="AY11" s="560">
        <f t="shared" si="32"/>
        <v>42.028145577222496</v>
      </c>
      <c r="AZ11" s="560">
        <f t="shared" si="32"/>
        <v>38.120341680894072</v>
      </c>
      <c r="BA11" s="560">
        <f t="shared" si="32"/>
        <v>46.466429352402699</v>
      </c>
      <c r="BB11" s="560">
        <f t="shared" si="32"/>
        <v>43.132591835276862</v>
      </c>
      <c r="BC11" s="560">
        <f t="shared" si="32"/>
        <v>46.921028073510868</v>
      </c>
      <c r="BD11" s="560">
        <f t="shared" si="32"/>
        <v>38.417842546903636</v>
      </c>
      <c r="BE11" s="561">
        <f t="shared" si="20"/>
        <v>7.8042549696943908E-3</v>
      </c>
      <c r="BF11" s="561">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61">
        <f t="shared" si="24"/>
        <v>5.7228038432437955E-2</v>
      </c>
      <c r="CC11" s="561">
        <f t="shared" si="25"/>
        <v>6.463006932063875E-2</v>
      </c>
      <c r="CD11" s="19"/>
      <c r="CE11" s="645">
        <f t="shared" si="29"/>
        <v>174.93789180809407</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710"/>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65.639215794447708</v>
      </c>
      <c r="J13" s="555">
        <f>SUM(J14:J16)</f>
        <v>62.088230314437872</v>
      </c>
      <c r="K13" s="555">
        <f>SUM(K14:K16)</f>
        <v>65.551102146539264</v>
      </c>
      <c r="L13" s="555">
        <f>SUM(L14:L16)</f>
        <v>54.865062610840347</v>
      </c>
      <c r="M13" s="555">
        <f t="shared" ref="M13" si="34">SUM(M14:M16)</f>
        <v>48.44267183990344</v>
      </c>
      <c r="N13" s="555">
        <f>SUM(N14:N16)</f>
        <v>51.084396315316042</v>
      </c>
      <c r="O13" s="492">
        <f t="shared" si="19"/>
        <v>-0.11705793204850834</v>
      </c>
      <c r="P13" s="492">
        <f t="shared" si="19"/>
        <v>5.4533005201347073E-2</v>
      </c>
      <c r="Q13" s="27"/>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D13" si="35">SUM(AJ14:AJ16)</f>
        <v>16.477918403981704</v>
      </c>
      <c r="AK13" s="555">
        <f t="shared" si="35"/>
        <v>16.929342902101986</v>
      </c>
      <c r="AL13" s="555">
        <f t="shared" si="35"/>
        <v>16.025412208660011</v>
      </c>
      <c r="AM13" s="555">
        <f t="shared" si="35"/>
        <v>16.206542279704003</v>
      </c>
      <c r="AN13" s="555">
        <f t="shared" si="35"/>
        <v>12.195170024187112</v>
      </c>
      <c r="AO13" s="555">
        <f t="shared" si="35"/>
        <v>11.101270511742243</v>
      </c>
      <c r="AP13" s="555">
        <f t="shared" si="35"/>
        <v>15.715538004739093</v>
      </c>
      <c r="AQ13" s="555">
        <f t="shared" si="35"/>
        <v>23.076251773769421</v>
      </c>
      <c r="AR13" s="555">
        <f t="shared" si="35"/>
        <v>16.531436064830018</v>
      </c>
      <c r="AS13" s="563">
        <f t="shared" si="35"/>
        <v>16.412224076625492</v>
      </c>
      <c r="AT13" s="563">
        <f t="shared" si="35"/>
        <v>15.926211466271841</v>
      </c>
      <c r="AU13" s="563">
        <f t="shared" si="35"/>
        <v>16.682392033389945</v>
      </c>
      <c r="AV13" s="563">
        <f t="shared" si="35"/>
        <v>14.105304768488946</v>
      </c>
      <c r="AW13" s="563">
        <f t="shared" si="35"/>
        <v>14.331500288525632</v>
      </c>
      <c r="AX13" s="563">
        <f t="shared" si="35"/>
        <v>13.0472698159597</v>
      </c>
      <c r="AY13" s="563">
        <f t="shared" si="35"/>
        <v>13.372958147858331</v>
      </c>
      <c r="AZ13" s="563">
        <f t="shared" si="35"/>
        <v>12.439038786738704</v>
      </c>
      <c r="BA13" s="563">
        <f t="shared" si="35"/>
        <v>12.176944040861221</v>
      </c>
      <c r="BB13" s="563">
        <f t="shared" si="35"/>
        <v>13.321528373408439</v>
      </c>
      <c r="BC13" s="563">
        <f t="shared" si="35"/>
        <v>10.525244107334952</v>
      </c>
      <c r="BD13" s="563">
        <f t="shared" si="35"/>
        <v>12.129187193890688</v>
      </c>
      <c r="BE13" s="492">
        <f t="shared" si="20"/>
        <v>-2.4909609026892765E-2</v>
      </c>
      <c r="BF13" s="492">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92">
        <f t="shared" ref="CB13:CB44" si="39">IF(ISERROR(CA13/BY13),"N/A",IF(BY13&lt;0,"N/A",IF(CA13&lt;0,"N/A",IF(CA13/BY13-1&gt;300%,"&gt;±300%",IF(CA13/BY13-1&lt;-300%,"&gt;±300%",CA13/BY13-1)))))</f>
        <v>-9.7404741798554295E-2</v>
      </c>
      <c r="CC13" s="492">
        <f t="shared" ref="CC13:CC44" si="40">IF(ISERROR(CA13/BZ13),"N/A",IF(BZ13&lt;0,"N/A",IF(CA13&lt;0,"N/A",IF(CA13/BZ13-1&gt;300%,"&gt;±300%",IF(CA13/BZ13-1&lt;-300%,"&gt;±300%",CA13/BZ13-1)))))</f>
        <v>-3.1248410930563408E-2</v>
      </c>
      <c r="CD13" s="643"/>
      <c r="CE13" s="36">
        <f t="shared" si="29"/>
        <v>48.152903715495299</v>
      </c>
      <c r="CG13" s="696"/>
      <c r="CH13" s="696"/>
    </row>
    <row r="14" spans="1:86" x14ac:dyDescent="0.35">
      <c r="A14" s="7"/>
      <c r="B14" s="7" t="s">
        <v>4</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92">
        <f t="shared" si="20"/>
        <v>-4.1931072279880688E-2</v>
      </c>
      <c r="BF14" s="492">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92">
        <f t="shared" si="39"/>
        <v>-0.11521521571323379</v>
      </c>
      <c r="CC14" s="492">
        <f t="shared" si="40"/>
        <v>-2.9117345142243956E-2</v>
      </c>
      <c r="CD14" s="19"/>
      <c r="CE14" s="13">
        <f t="shared" si="29"/>
        <v>35.026494505420928</v>
      </c>
      <c r="CG14" s="696"/>
      <c r="CH14" s="696"/>
    </row>
    <row r="15" spans="1:8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92">
        <f t="shared" si="20"/>
        <v>2.3254362988687882E-2</v>
      </c>
      <c r="BF15" s="492">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92">
        <f t="shared" si="39"/>
        <v>-6.1257163316058461E-2</v>
      </c>
      <c r="CC15" s="492">
        <f>IF(ISERROR(CA15/BZ15),"N/A",IF(BZ15&lt;0,"N/A",IF(CA15&lt;0,"N/A",IF(CA15/BZ15-1&gt;300%,"&gt;±300%",IF(CA15/BZ15-1&lt;-300%,"&gt;±300%",CA15/BZ15-1)))))</f>
        <v>-5.0018019786840839E-2</v>
      </c>
      <c r="CD15" s="19"/>
      <c r="CE15" s="13">
        <f t="shared" si="29"/>
        <v>10.936213547779882</v>
      </c>
      <c r="CG15" s="696"/>
      <c r="CH15" s="696"/>
    </row>
    <row r="16" spans="1:8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92">
        <f t="shared" si="20"/>
        <v>-8.0122750560143174E-3</v>
      </c>
      <c r="BF16" s="492">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92">
        <f t="shared" si="39"/>
        <v>4.006712210322938E-2</v>
      </c>
      <c r="CC16" s="492">
        <f t="shared" si="40"/>
        <v>3.0107145083731579E-2</v>
      </c>
      <c r="CD16" s="19"/>
      <c r="CE16" s="13">
        <f t="shared" si="29"/>
        <v>2.1901956622944923</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92" t="str">
        <f t="shared" si="39"/>
        <v>N/A</v>
      </c>
      <c r="CC17" s="492" t="str">
        <f t="shared" si="40"/>
        <v>N/A</v>
      </c>
      <c r="CD17" s="19"/>
      <c r="CE17" s="649">
        <f t="shared" si="29"/>
        <v>0</v>
      </c>
      <c r="CG17" s="696"/>
      <c r="CH17" s="696"/>
    </row>
    <row r="18" spans="1:86"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254.61999028907547</v>
      </c>
      <c r="J18" s="560">
        <f>J11+J13</f>
        <v>214.62189301797392</v>
      </c>
      <c r="K18" s="560">
        <f>K11+K13</f>
        <v>258.44761064507924</v>
      </c>
      <c r="L18" s="560">
        <f>L11+L13</f>
        <v>227.89685134211052</v>
      </c>
      <c r="M18" s="560">
        <f t="shared" ref="M18" si="41">M11+M13</f>
        <v>223.08306278198796</v>
      </c>
      <c r="N18" s="560">
        <f>N11+N13</f>
        <v>221.16799068382721</v>
      </c>
      <c r="O18" s="561">
        <f t="shared" si="19"/>
        <v>-2.1122663747978998E-2</v>
      </c>
      <c r="P18" s="561">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61">
        <f t="shared" si="20"/>
        <v>-2.4428160954947931E-4</v>
      </c>
      <c r="BF18" s="561">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61">
        <f t="shared" si="39"/>
        <v>2.0619957647010523E-2</v>
      </c>
      <c r="CC18" s="561">
        <f t="shared" si="40"/>
        <v>4.3017583005446225E-2</v>
      </c>
      <c r="CD18" s="643"/>
      <c r="CE18" s="645">
        <f t="shared" si="29"/>
        <v>223.09079552358938</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4">SUM(I22:I23)</f>
        <v>85.522154416694136</v>
      </c>
      <c r="J21" s="555">
        <f>SUM(J22:J23)</f>
        <v>70.715083039747384</v>
      </c>
      <c r="K21" s="555">
        <f>SUM(K22:K23)</f>
        <v>77.221674235486006</v>
      </c>
      <c r="L21" s="555">
        <f>SUM(L22:L23)</f>
        <v>85.933716205879364</v>
      </c>
      <c r="M21" s="555">
        <f t="shared" ref="M21:N21" si="45">SUM(M22:M23)</f>
        <v>99.865150787133345</v>
      </c>
      <c r="N21" s="555">
        <f t="shared" si="45"/>
        <v>101.684225262525</v>
      </c>
      <c r="O21" s="492">
        <f t="shared" si="19"/>
        <v>0.16211837677166385</v>
      </c>
      <c r="P21" s="492">
        <f t="shared" si="19"/>
        <v>1.8215307953312943E-2</v>
      </c>
      <c r="Q21" s="27"/>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D21" si="46">SUM(AJ22:AJ23)</f>
        <v>22.775384761244581</v>
      </c>
      <c r="AK21" s="555">
        <f t="shared" si="46"/>
        <v>22.184995331582087</v>
      </c>
      <c r="AL21" s="555">
        <f t="shared" si="46"/>
        <v>20.013306510182161</v>
      </c>
      <c r="AM21" s="555">
        <f t="shared" si="46"/>
        <v>20.548120720663935</v>
      </c>
      <c r="AN21" s="555">
        <f t="shared" si="46"/>
        <v>19.016062461355922</v>
      </c>
      <c r="AO21" s="555">
        <f t="shared" si="46"/>
        <v>11.306947852263809</v>
      </c>
      <c r="AP21" s="555">
        <f t="shared" si="46"/>
        <v>19.028760556540515</v>
      </c>
      <c r="AQ21" s="555">
        <f t="shared" si="46"/>
        <v>21.363096440482483</v>
      </c>
      <c r="AR21" s="555">
        <f t="shared" si="46"/>
        <v>21.283417236018813</v>
      </c>
      <c r="AS21" s="563">
        <f t="shared" si="46"/>
        <v>19.282666944809581</v>
      </c>
      <c r="AT21" s="563">
        <f t="shared" si="46"/>
        <v>16.796924972674244</v>
      </c>
      <c r="AU21" s="563">
        <f t="shared" si="46"/>
        <v>19.857958410666303</v>
      </c>
      <c r="AV21" s="563">
        <f t="shared" si="46"/>
        <v>21.824853449485811</v>
      </c>
      <c r="AW21" s="563">
        <f t="shared" si="46"/>
        <v>20.878892514988809</v>
      </c>
      <c r="AX21" s="563">
        <f t="shared" si="46"/>
        <v>20.905365233712718</v>
      </c>
      <c r="AY21" s="563">
        <f t="shared" si="46"/>
        <v>22.32339365627308</v>
      </c>
      <c r="AZ21" s="563">
        <f t="shared" si="46"/>
        <v>25.202352590932353</v>
      </c>
      <c r="BA21" s="563">
        <f t="shared" si="46"/>
        <v>25.30324237215828</v>
      </c>
      <c r="BB21" s="563">
        <f t="shared" si="46"/>
        <v>23.983526705134036</v>
      </c>
      <c r="BC21" s="563">
        <f t="shared" si="46"/>
        <v>25.375418542752023</v>
      </c>
      <c r="BD21" s="563">
        <f t="shared" si="46"/>
        <v>25.868946822097762</v>
      </c>
      <c r="BE21" s="492">
        <f t="shared" si="20"/>
        <v>2.6449682773077576E-2</v>
      </c>
      <c r="BF21" s="492">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92">
        <f>IF(ISERROR(CA21/BY21),"N/A",IF(BY21&lt;0,"N/A",IF(CA21&lt;0,"N/A",IF(CA21/BY21-1&gt;300%,"&gt;±300%",IF(CA21/BY21-1&lt;-300%,"&gt;±300%",CA21/BY21-1)))))</f>
        <v>0.14180805823042841</v>
      </c>
      <c r="CC21" s="492">
        <f t="shared" si="40"/>
        <v>-2.2703419612075559E-2</v>
      </c>
      <c r="CD21" s="19"/>
      <c r="CE21" s="36">
        <f t="shared" si="29"/>
        <v>100.5311344421421</v>
      </c>
    </row>
    <row r="22" spans="1:86" x14ac:dyDescent="0.35">
      <c r="A22" s="10"/>
      <c r="B22" s="10" t="s">
        <v>4</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92">
        <f t="shared" si="20"/>
        <v>2.6449682773077576E-2</v>
      </c>
      <c r="BF22" s="492">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92">
        <f t="shared" si="39"/>
        <v>0.14180805823042841</v>
      </c>
      <c r="CC22" s="492">
        <f t="shared" si="40"/>
        <v>-2.2703419612075559E-2</v>
      </c>
      <c r="CD22" s="19"/>
      <c r="CE22" s="13">
        <f t="shared" si="29"/>
        <v>100.5311344421421</v>
      </c>
    </row>
    <row r="23" spans="1:86"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20"/>
        <v>N/A</v>
      </c>
      <c r="BF23" s="612"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9" t="s">
        <v>101</v>
      </c>
      <c r="BS23" s="489" t="s">
        <v>101</v>
      </c>
      <c r="BT23" s="489" t="s">
        <v>101</v>
      </c>
      <c r="BU23" s="489" t="s">
        <v>101</v>
      </c>
      <c r="BV23" s="489" t="s">
        <v>101</v>
      </c>
      <c r="BW23" s="489" t="s">
        <v>101</v>
      </c>
      <c r="BX23" s="489" t="s">
        <v>101</v>
      </c>
      <c r="BY23" s="489" t="s">
        <v>101</v>
      </c>
      <c r="BZ23" s="489" t="s">
        <v>101</v>
      </c>
      <c r="CA23" s="489" t="s">
        <v>101</v>
      </c>
      <c r="CB23" s="680" t="str">
        <f t="shared" si="39"/>
        <v>N/A</v>
      </c>
      <c r="CC23" s="680" t="str">
        <f t="shared" si="40"/>
        <v>N/A</v>
      </c>
      <c r="CD23" s="19"/>
      <c r="CE23" s="489"/>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61.510407722635151</v>
      </c>
      <c r="O25" s="545">
        <f t="shared" si="19"/>
        <v>-1.6131458331242743E-2</v>
      </c>
      <c r="P25" s="545">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12">
        <f t="shared" si="20"/>
        <v>4.8048349566254256E-2</v>
      </c>
      <c r="BF25" s="612">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45">
        <f t="shared" si="39"/>
        <v>-1.7248094153227367E-2</v>
      </c>
      <c r="CC25" s="545">
        <f t="shared" si="40"/>
        <v>-1.5181678222046968E-2</v>
      </c>
      <c r="CD25" s="19"/>
      <c r="CE25" s="647">
        <f t="shared" si="29"/>
        <v>58.808468479448202</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row>
    <row r="27" spans="1:86"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1">SUM(I28:I34)</f>
        <v>70.033440553455463</v>
      </c>
      <c r="J27" s="555">
        <f>SUM(J28:J34)</f>
        <v>65.320745533369646</v>
      </c>
      <c r="K27" s="555">
        <f t="shared" ref="K27" si="52">SUM(K28:K34)</f>
        <v>78.725963605431147</v>
      </c>
      <c r="L27" s="555">
        <f>SUM(L28:L34)</f>
        <v>72.031291533364964</v>
      </c>
      <c r="M27" s="555">
        <f t="shared" ref="M27:N27" si="53">SUM(M28:M34)</f>
        <v>81.685753443626439</v>
      </c>
      <c r="N27" s="555">
        <f t="shared" si="53"/>
        <v>69.720842795719832</v>
      </c>
      <c r="O27" s="492">
        <f t="shared" si="19"/>
        <v>0.13403149804400649</v>
      </c>
      <c r="P27" s="492">
        <f t="shared" si="19"/>
        <v>-0.14647487650541069</v>
      </c>
      <c r="Q27" s="27"/>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D27" si="54">SUM(AJ28:AJ34)</f>
        <v>21.391155962230794</v>
      </c>
      <c r="AK27" s="555">
        <f t="shared" si="54"/>
        <v>17.234765131211752</v>
      </c>
      <c r="AL27" s="555">
        <f>SUM(AL28:AL34)</f>
        <v>16.690657544926577</v>
      </c>
      <c r="AM27" s="555">
        <f t="shared" si="54"/>
        <v>14.71678407887849</v>
      </c>
      <c r="AN27" s="555">
        <f t="shared" si="54"/>
        <v>19.616126466422131</v>
      </c>
      <c r="AO27" s="555">
        <f t="shared" si="54"/>
        <v>10.76980744333863</v>
      </c>
      <c r="AP27" s="555">
        <f t="shared" si="54"/>
        <v>18.406313279919956</v>
      </c>
      <c r="AQ27" s="555">
        <f t="shared" si="54"/>
        <v>16.528498343688931</v>
      </c>
      <c r="AR27" s="555">
        <f t="shared" si="54"/>
        <v>14.941022341615103</v>
      </c>
      <c r="AS27" s="563">
        <f t="shared" si="54"/>
        <v>24.52113252523456</v>
      </c>
      <c r="AT27" s="563">
        <f t="shared" si="54"/>
        <v>22.41262963245947</v>
      </c>
      <c r="AU27" s="563">
        <f t="shared" si="54"/>
        <v>16.851172898846507</v>
      </c>
      <c r="AV27" s="563">
        <f t="shared" si="54"/>
        <v>17.629319771021564</v>
      </c>
      <c r="AW27" s="563">
        <f t="shared" si="54"/>
        <v>19.955719285647778</v>
      </c>
      <c r="AX27" s="563">
        <f t="shared" si="54"/>
        <v>17.445119730969036</v>
      </c>
      <c r="AY27" s="563">
        <f t="shared" si="54"/>
        <v>17.001120515479634</v>
      </c>
      <c r="AZ27" s="563">
        <f t="shared" si="54"/>
        <v>20.418269118305055</v>
      </c>
      <c r="BA27" s="563">
        <f t="shared" si="54"/>
        <v>21.12138755404607</v>
      </c>
      <c r="BB27" s="563">
        <f t="shared" si="54"/>
        <v>17.21746190552723</v>
      </c>
      <c r="BC27" s="563">
        <f t="shared" si="54"/>
        <v>22.937980108146295</v>
      </c>
      <c r="BD27" s="563">
        <f t="shared" si="54"/>
        <v>19.050565194000402</v>
      </c>
      <c r="BE27" s="492">
        <f t="shared" si="20"/>
        <v>-6.6984322538804264E-2</v>
      </c>
      <c r="BF27" s="492">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92">
        <f t="shared" si="39"/>
        <v>0.16574237787282065</v>
      </c>
      <c r="CC27" s="492">
        <f t="shared" si="40"/>
        <v>-3.3322727474513369E-2</v>
      </c>
      <c r="CD27" s="19"/>
      <c r="CE27" s="36">
        <f t="shared" si="29"/>
        <v>80.327394761719987</v>
      </c>
    </row>
    <row r="28" spans="1:86" x14ac:dyDescent="0.35">
      <c r="A28" s="10"/>
      <c r="B28" s="10" t="s">
        <v>12</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92">
        <f t="shared" si="20"/>
        <v>-0.51742420867874994</v>
      </c>
      <c r="BF28" s="492">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92">
        <f t="shared" si="39"/>
        <v>-0.34144650859542069</v>
      </c>
      <c r="CC28" s="492">
        <f t="shared" si="40"/>
        <v>-0.50860356099195203</v>
      </c>
      <c r="CD28" s="19"/>
      <c r="CE28" s="13">
        <f t="shared" si="29"/>
        <v>19.713305231492299</v>
      </c>
    </row>
    <row r="29" spans="1:86"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92">
        <f t="shared" si="20"/>
        <v>-5.2875723951247733E-2</v>
      </c>
      <c r="BF29" s="492">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92">
        <f t="shared" si="39"/>
        <v>-0.24163119025292379</v>
      </c>
      <c r="CC29" s="492">
        <f t="shared" si="40"/>
        <v>-6.2982858045825707E-2</v>
      </c>
      <c r="CD29" s="19"/>
      <c r="CE29" s="13">
        <f t="shared" si="29"/>
        <v>4.8366006648628588</v>
      </c>
    </row>
    <row r="30" spans="1:8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92">
        <f t="shared" si="20"/>
        <v>-1.0576367595431679E-2</v>
      </c>
      <c r="BF30" s="492">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92">
        <f t="shared" si="39"/>
        <v>-0.10362384856766882</v>
      </c>
      <c r="CC30" s="492">
        <f t="shared" si="40"/>
        <v>-1.8150571016742445E-2</v>
      </c>
      <c r="CD30" s="19"/>
      <c r="CE30" s="13">
        <f t="shared" si="29"/>
        <v>2.7723623157662933</v>
      </c>
    </row>
    <row r="31" spans="1:86"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92">
        <f t="shared" si="20"/>
        <v>1.1745972997328971</v>
      </c>
      <c r="BF31" s="492">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92">
        <f t="shared" si="39"/>
        <v>2.0104798057408857</v>
      </c>
      <c r="CC31" s="492">
        <f>IF(ISERROR(CA31/BZ31),"N/A",IF(BZ31&lt;0,"N/A",IF(CA31&lt;0,"N/A",IF(CA31/BZ31-1&gt;300%,"&gt;±300%",IF(CA31/BZ31-1&lt;-300%,"&gt;±300%",CA31/BZ31-1)))))</f>
        <v>0.89922419807660248</v>
      </c>
      <c r="CD31" s="19"/>
      <c r="CE31" s="13">
        <f t="shared" si="29"/>
        <v>24.747176201288369</v>
      </c>
    </row>
    <row r="32" spans="1:8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92">
        <f t="shared" si="20"/>
        <v>3.4021428322472236E-2</v>
      </c>
      <c r="BF32" s="492">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92">
        <f t="shared" si="39"/>
        <v>3.5159410025276783E-2</v>
      </c>
      <c r="CC32" s="492">
        <f t="shared" si="40"/>
        <v>-3.3681814702009705E-2</v>
      </c>
      <c r="CD32" s="19"/>
      <c r="CE32" s="13">
        <f t="shared" si="29"/>
        <v>9.0559503686723097</v>
      </c>
    </row>
    <row r="33" spans="1:83" x14ac:dyDescent="0.35">
      <c r="A33" s="10"/>
      <c r="B33" s="10" t="s">
        <v>218</v>
      </c>
      <c r="C33" s="7" t="s">
        <v>101</v>
      </c>
      <c r="D33" s="7" t="s">
        <v>101</v>
      </c>
      <c r="E33" s="7" t="s">
        <v>101</v>
      </c>
      <c r="F33" s="7" t="s">
        <v>101</v>
      </c>
      <c r="G33" s="7" t="s">
        <v>101</v>
      </c>
      <c r="H33" s="7" t="s">
        <v>101</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59">
        <v>9.5909631236059861E-2</v>
      </c>
      <c r="AS33" s="859">
        <v>0.13351134869970474</v>
      </c>
      <c r="AT33" s="859">
        <v>0.13838174455476435</v>
      </c>
      <c r="AU33" s="859">
        <v>0.19597587791169935</v>
      </c>
      <c r="AV33" s="859">
        <v>0.11502963409263134</v>
      </c>
      <c r="AW33" s="859">
        <v>0.11439872841465058</v>
      </c>
      <c r="AX33" s="859">
        <v>0.11996940572316664</v>
      </c>
      <c r="AY33" s="859">
        <v>0.13049392833788773</v>
      </c>
      <c r="AZ33" s="859">
        <v>0.15983481410621281</v>
      </c>
      <c r="BA33" s="859">
        <v>0.19008021453960244</v>
      </c>
      <c r="BB33" s="859">
        <v>0.26340672073296334</v>
      </c>
      <c r="BC33" s="859">
        <v>0.41332889188058092</v>
      </c>
      <c r="BD33" s="859">
        <v>0.44894056176114067</v>
      </c>
      <c r="BE33" s="492">
        <f t="shared" si="20"/>
        <v>1.8087783269970985</v>
      </c>
      <c r="BF33" s="492">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92">
        <f t="shared" si="39"/>
        <v>1.701934856654824</v>
      </c>
      <c r="CC33" s="492">
        <f t="shared" si="40"/>
        <v>0.93399984914205403</v>
      </c>
      <c r="CD33" s="19"/>
      <c r="CE33" s="13">
        <f t="shared" si="29"/>
        <v>1.3157563889142874</v>
      </c>
    </row>
    <row r="34" spans="1:83" x14ac:dyDescent="0.35">
      <c r="A34" s="29"/>
      <c r="B34" s="29" t="s">
        <v>2</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12">
        <f t="shared" si="20"/>
        <v>3.2792874055569632E-2</v>
      </c>
      <c r="BF34" s="612">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9">
        <f t="shared" si="67"/>
        <v>8.2593457565378348</v>
      </c>
      <c r="BV34" s="599">
        <f t="shared" si="68"/>
        <v>8.1527776497577964</v>
      </c>
      <c r="BW34" s="599">
        <f t="shared" si="69"/>
        <v>8.2696971417497451</v>
      </c>
      <c r="BX34" s="599">
        <f t="shared" si="70"/>
        <v>8.7659591742534264</v>
      </c>
      <c r="BY34" s="599">
        <f t="shared" si="71"/>
        <v>8.2892738891834945</v>
      </c>
      <c r="BZ34" s="599">
        <f t="shared" si="72"/>
        <v>8.7713011119614279</v>
      </c>
      <c r="CA34" s="599">
        <f t="shared" si="76"/>
        <v>8.9749431698641775</v>
      </c>
      <c r="CB34" s="545">
        <f t="shared" si="39"/>
        <v>8.2717652938865793E-2</v>
      </c>
      <c r="CC34" s="545">
        <f t="shared" si="40"/>
        <v>2.3216858628310355E-2</v>
      </c>
      <c r="CD34" s="19"/>
      <c r="CE34" s="611">
        <f t="shared" si="29"/>
        <v>17.886243590723577</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29.081756749611362</v>
      </c>
      <c r="D36" s="656">
        <v>4.6655224731996841</v>
      </c>
      <c r="E36" s="656">
        <v>9.4865623621726911</v>
      </c>
      <c r="F36" s="656">
        <v>16.640363487745539</v>
      </c>
      <c r="G36" s="656">
        <v>8.5534578675327531</v>
      </c>
      <c r="H36" s="656">
        <v>0.46655224731996842</v>
      </c>
      <c r="I36" s="656">
        <v>38.818809787662516</v>
      </c>
      <c r="J36" s="656">
        <v>48.488722461537215</v>
      </c>
      <c r="K36" s="656">
        <f>SUM(K37:K40)</f>
        <v>-0.94082856005075843</v>
      </c>
      <c r="L36" s="656">
        <f t="shared" ref="L36:N36" si="77">SUM(L37:L40)</f>
        <v>-18.850953745537396</v>
      </c>
      <c r="M36" s="656">
        <f t="shared" si="77"/>
        <v>9.8758161912216966</v>
      </c>
      <c r="N36" s="656">
        <f t="shared" si="77"/>
        <v>3.0674120005351333</v>
      </c>
      <c r="O36" s="492" t="str">
        <f t="shared" si="19"/>
        <v>N/A</v>
      </c>
      <c r="P36" s="492">
        <f t="shared" si="19"/>
        <v>-0.68940167160445331</v>
      </c>
      <c r="Q36" s="27"/>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78">SUM(AJ37:AJ40)</f>
        <v>24.660827450798269</v>
      </c>
      <c r="AK36" s="656">
        <f t="shared" si="78"/>
        <v>3.9103313041776411</v>
      </c>
      <c r="AL36" s="656">
        <f t="shared" si="78"/>
        <v>7.7752036961763826</v>
      </c>
      <c r="AM36" s="656">
        <f t="shared" si="78"/>
        <v>2.4724473365102235</v>
      </c>
      <c r="AN36" s="656">
        <f t="shared" si="78"/>
        <v>2.2713235268933198</v>
      </c>
      <c r="AO36" s="656">
        <f t="shared" si="78"/>
        <v>12.226752476172853</v>
      </c>
      <c r="AP36" s="656">
        <f t="shared" si="78"/>
        <v>30.015614420702583</v>
      </c>
      <c r="AQ36" s="656">
        <f t="shared" si="78"/>
        <v>3.9750320377684596</v>
      </c>
      <c r="AR36" s="656">
        <f t="shared" si="78"/>
        <v>4.9499589687173469</v>
      </c>
      <c r="AS36" s="656">
        <f t="shared" si="78"/>
        <v>6.0898853868121448</v>
      </c>
      <c r="AT36" s="656">
        <f t="shared" si="78"/>
        <v>-8.4352239044234043</v>
      </c>
      <c r="AU36" s="656">
        <f t="shared" si="78"/>
        <v>-3.5454490111568435</v>
      </c>
      <c r="AV36" s="656">
        <f t="shared" si="78"/>
        <v>-4.8150015132448649</v>
      </c>
      <c r="AW36" s="656">
        <f t="shared" si="78"/>
        <v>-4.6711321935042545</v>
      </c>
      <c r="AX36" s="656">
        <f t="shared" si="78"/>
        <v>-7.7317833680586414</v>
      </c>
      <c r="AY36" s="656">
        <f t="shared" si="78"/>
        <v>-1.6330366707296382</v>
      </c>
      <c r="AZ36" s="656">
        <f t="shared" si="78"/>
        <v>6.1542217200353289</v>
      </c>
      <c r="BA36" s="656">
        <f>SUM(BA37:BA40)</f>
        <v>5.4470337426189612</v>
      </c>
      <c r="BB36" s="656">
        <f>SUM(BB37:BB40)</f>
        <v>0.47775101084014981</v>
      </c>
      <c r="BC36" s="656">
        <f>SUM(BC37:BC40)</f>
        <v>-2.203190282272744</v>
      </c>
      <c r="BD36" s="656">
        <f>SUM(BD37:BD40)</f>
        <v>1.9911883949413318</v>
      </c>
      <c r="BE36" s="492">
        <f t="shared" si="20"/>
        <v>-0.67645163181902701</v>
      </c>
      <c r="BF36" s="492"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92" t="str">
        <f t="shared" si="39"/>
        <v>N/A</v>
      </c>
      <c r="CC36" s="492" t="str">
        <f t="shared" si="40"/>
        <v>N/A</v>
      </c>
      <c r="CD36" s="19"/>
      <c r="CE36" s="36">
        <f t="shared" si="29"/>
        <v>5.7127828661276983</v>
      </c>
    </row>
    <row r="37" spans="1:83"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6.1777603160015895</v>
      </c>
      <c r="O37" s="26">
        <f t="shared" si="19"/>
        <v>0.24520981274048959</v>
      </c>
      <c r="P37" s="26">
        <f t="shared" si="19"/>
        <v>-0.38426832183385062</v>
      </c>
      <c r="Q37" s="27"/>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492">
        <f t="shared" si="20"/>
        <v>-0.49872070189922113</v>
      </c>
      <c r="BF37" s="492">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92">
        <f t="shared" si="39"/>
        <v>0.40001493009715627</v>
      </c>
      <c r="CC37" s="492">
        <f t="shared" si="40"/>
        <v>-0.15949207083891015</v>
      </c>
      <c r="CD37" s="19"/>
      <c r="CE37" s="13">
        <f t="shared" si="29"/>
        <v>8.0409673963197363</v>
      </c>
    </row>
    <row r="38" spans="1:83" x14ac:dyDescent="0.35">
      <c r="A38" s="10"/>
      <c r="B38" s="10" t="e">
        <f>#REF!</f>
        <v>#REF!</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9"/>
      <c r="CB38" s="492"/>
      <c r="CC38" s="492"/>
      <c r="CD38" s="19"/>
      <c r="CE38" s="13"/>
    </row>
    <row r="39" spans="1:83"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-3.7324179785597473</v>
      </c>
      <c r="O39" s="26" t="str">
        <f t="shared" si="19"/>
        <v>N/A</v>
      </c>
      <c r="P39" s="26" t="str">
        <f t="shared" si="19"/>
        <v>N/A</v>
      </c>
      <c r="Q39" s="27"/>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21.377453333266978</v>
      </c>
      <c r="AK39" s="658">
        <v>1.5642768975146415</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492">
        <f t="shared" si="20"/>
        <v>-0.72698401122566569</v>
      </c>
      <c r="BF39" s="492"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92" t="str">
        <f t="shared" si="39"/>
        <v>N/A</v>
      </c>
      <c r="CC39" s="492" t="str">
        <f t="shared" si="40"/>
        <v>N/A</v>
      </c>
      <c r="CD39" s="19"/>
      <c r="CE39" s="13">
        <f t="shared" si="29"/>
        <v>-1.5203028297326875</v>
      </c>
    </row>
    <row r="40" spans="1:83"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0.62206966309329115</v>
      </c>
      <c r="O40" s="26" t="str">
        <f t="shared" si="19"/>
        <v>N/A</v>
      </c>
      <c r="P40" s="26">
        <f t="shared" si="19"/>
        <v>0.37937512794440464</v>
      </c>
      <c r="Q40" s="27"/>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492" t="str">
        <f t="shared" si="20"/>
        <v>N/A</v>
      </c>
      <c r="BF40" s="492"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92" t="str">
        <f t="shared" si="39"/>
        <v>N/A</v>
      </c>
      <c r="CC40" s="492" t="str">
        <f t="shared" si="40"/>
        <v>&gt;±300%</v>
      </c>
      <c r="CD40" s="19"/>
      <c r="CE40" s="13">
        <f t="shared" si="29"/>
        <v>-0.80788170045934993</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row>
    <row r="42" spans="1:83" x14ac:dyDescent="0.35">
      <c r="A42" s="33" t="s">
        <v>26</v>
      </c>
      <c r="B42" s="34"/>
      <c r="C42" s="560">
        <v>267.64547254588854</v>
      </c>
      <c r="D42" s="560">
        <v>251.62717872123628</v>
      </c>
      <c r="E42" s="560">
        <v>257.07028827330259</v>
      </c>
      <c r="F42" s="560">
        <v>262.20236299382225</v>
      </c>
      <c r="G42" s="560">
        <v>246.80613883226329</v>
      </c>
      <c r="H42" s="560">
        <v>230.63232759183771</v>
      </c>
      <c r="I42" s="582">
        <v>259.86396270430618</v>
      </c>
      <c r="J42" s="560">
        <f>SUM(J21,J25,J27,J36)</f>
        <v>241.4547023058816</v>
      </c>
      <c r="K42" s="560">
        <f>SUM(K21,K25,K27,K36)</f>
        <v>215.73638963216024</v>
      </c>
      <c r="L42" s="560">
        <f>SUM(L21,L25,L27,L36)</f>
        <v>198.18307467509968</v>
      </c>
      <c r="M42" s="560">
        <f t="shared" ref="M42" si="83">SUM(M21,M25,M27,M36)</f>
        <v>249.54287165758501</v>
      </c>
      <c r="N42" s="560">
        <f>SUM(N21,N25,N27,N36)</f>
        <v>235.98288778141514</v>
      </c>
      <c r="O42" s="561">
        <f t="shared" si="19"/>
        <v>0.25915329584367552</v>
      </c>
      <c r="P42" s="561">
        <f t="shared" si="19"/>
        <v>-5.4339295633242801E-2</v>
      </c>
      <c r="Q42" s="27"/>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61">
        <f t="shared" si="20"/>
        <v>-6.3034126557752312E-2</v>
      </c>
      <c r="BF42" s="561">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61">
        <f t="shared" si="39"/>
        <v>0.19428849962234485</v>
      </c>
      <c r="CC42" s="561">
        <f>IF(ISERROR(CA42/BZ42),"N/A",IF(BZ42&lt;0,"N/A",IF(CA42&lt;0,"N/A",IF(CA42/BZ42-1&gt;300%,"&gt;±300%",IF(CA42/BZ42-1&lt;-300%,"&gt;±300%",CA42/BZ42-1)))))</f>
        <v>-0.12263951477078694</v>
      </c>
      <c r="CD42" s="19"/>
      <c r="CE42" s="645">
        <f t="shared" si="29"/>
        <v>245.37978054943798</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38">
        <v>-23.327612365998419</v>
      </c>
      <c r="D44" s="838">
        <v>-25.193821355278292</v>
      </c>
      <c r="E44" s="838">
        <v>-11.041736519905918</v>
      </c>
      <c r="F44" s="838">
        <v>-15.085189330012311</v>
      </c>
      <c r="G44" s="838">
        <v>4.354487641653038</v>
      </c>
      <c r="H44" s="838">
        <v>20.994851129398576</v>
      </c>
      <c r="I44" s="838">
        <f>I18-I42</f>
        <v>-5.2439724152307008</v>
      </c>
      <c r="J44" s="838">
        <f>J18-J42</f>
        <v>-26.832809287907679</v>
      </c>
      <c r="K44" s="839">
        <f>K18-K42</f>
        <v>42.711221012918998</v>
      </c>
      <c r="L44" s="838">
        <f>L18-L42</f>
        <v>29.713776667010848</v>
      </c>
      <c r="M44" s="838">
        <f t="shared" ref="M44:N44" si="86">M18-M42</f>
        <v>-26.459808875597048</v>
      </c>
      <c r="N44" s="838">
        <f t="shared" si="86"/>
        <v>-14.814897097587931</v>
      </c>
      <c r="O44" s="840" t="str">
        <f t="shared" si="19"/>
        <v>N/A</v>
      </c>
      <c r="P44" s="840" t="str">
        <f t="shared" si="19"/>
        <v>N/A</v>
      </c>
      <c r="Q44" s="2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-27.918832086576792</v>
      </c>
      <c r="AK44" s="833">
        <f t="shared" ref="AK44:AZ44" si="87">AK18-AK42</f>
        <v>7.7353727067551716</v>
      </c>
      <c r="AL44" s="833">
        <f t="shared" si="87"/>
        <v>1.5971686771601483</v>
      </c>
      <c r="AM44" s="833">
        <f t="shared" si="87"/>
        <v>13.342743216660004</v>
      </c>
      <c r="AN44" s="833">
        <f t="shared" si="87"/>
        <v>-0.5612951705568392</v>
      </c>
      <c r="AO44" s="833">
        <f t="shared" si="87"/>
        <v>-5.2284597443139518</v>
      </c>
      <c r="AP44" s="833">
        <f t="shared" si="87"/>
        <v>-24.591711482782785</v>
      </c>
      <c r="AQ44" s="833">
        <f t="shared" si="87"/>
        <v>3.5488728388505493</v>
      </c>
      <c r="AR44" s="833">
        <f t="shared" si="87"/>
        <v>4.8314946123698661</v>
      </c>
      <c r="AS44" s="833">
        <f t="shared" si="87"/>
        <v>1.148883444855116</v>
      </c>
      <c r="AT44" s="833">
        <f t="shared" si="87"/>
        <v>17.606527937483669</v>
      </c>
      <c r="AU44" s="833">
        <f t="shared" si="87"/>
        <v>19.126189391380933</v>
      </c>
      <c r="AV44" s="833">
        <f t="shared" si="87"/>
        <v>5.1173600840742495</v>
      </c>
      <c r="AW44" s="833">
        <f t="shared" si="87"/>
        <v>10.642131604509103</v>
      </c>
      <c r="AX44" s="833">
        <f t="shared" si="87"/>
        <v>10.636783298790405</v>
      </c>
      <c r="AY44" s="833">
        <f t="shared" si="87"/>
        <v>3.3103535517326677</v>
      </c>
      <c r="AZ44" s="833">
        <f t="shared" si="87"/>
        <v>-15.624225179164526</v>
      </c>
      <c r="BA44" s="833">
        <f>BA18-BA42</f>
        <v>-8.099866010349011</v>
      </c>
      <c r="BB44" s="833">
        <f>BB18-BB42</f>
        <v>0.75924605358927977</v>
      </c>
      <c r="BC44" s="833">
        <f>BC18-BC42</f>
        <v>-3.4836149374744991</v>
      </c>
      <c r="BD44" s="833">
        <f>BD18-BD42</f>
        <v>-11.464750131614387</v>
      </c>
      <c r="BE44" s="547" t="str">
        <f t="shared" si="20"/>
        <v>N/A</v>
      </c>
      <c r="BF44" s="547"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47" t="str">
        <f t="shared" si="39"/>
        <v>N/A</v>
      </c>
      <c r="CC44" s="547" t="str">
        <f t="shared" si="40"/>
        <v>N/A</v>
      </c>
      <c r="CD44" s="19"/>
      <c r="CE44" s="46">
        <f t="shared" si="29"/>
        <v>-22.288985025848618</v>
      </c>
    </row>
    <row r="45" spans="1:83" s="712" customFormat="1" x14ac:dyDescent="0.35">
      <c r="A45" s="295"/>
      <c r="B45" s="98"/>
      <c r="C45" s="98"/>
      <c r="D45" s="98"/>
      <c r="E45" s="98"/>
      <c r="F45" s="98"/>
      <c r="G45" s="98"/>
      <c r="H45" s="98"/>
      <c r="I45" s="713"/>
      <c r="J45" s="98"/>
      <c r="K45" s="98"/>
      <c r="L45" s="98"/>
      <c r="M45" s="98"/>
      <c r="N45" s="98"/>
      <c r="O45" s="98"/>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11"/>
      <c r="BF45" s="711"/>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105.44080789431285</v>
      </c>
      <c r="D46" s="43">
        <v>80.246986539034566</v>
      </c>
      <c r="E46" s="43">
        <v>69.205250019128641</v>
      </c>
      <c r="F46" s="43">
        <v>54.120060689116336</v>
      </c>
      <c r="G46" s="43">
        <v>58.474548330769373</v>
      </c>
      <c r="H46" s="43">
        <v>79.469399460167949</v>
      </c>
      <c r="I46" s="630">
        <v>108.28374109929493</v>
      </c>
      <c r="J46" s="43">
        <v>81.450931811387193</v>
      </c>
      <c r="K46" s="43">
        <v>124.16215282430622</v>
      </c>
      <c r="L46" s="43">
        <v>153.87592949131704</v>
      </c>
      <c r="M46" s="43">
        <v>127.41612061571998</v>
      </c>
      <c r="N46" s="43">
        <v>112.60122351813209</v>
      </c>
      <c r="O46" s="547">
        <f t="shared" si="19"/>
        <v>-0.17195547713711878</v>
      </c>
      <c r="P46" s="547">
        <f t="shared" si="19"/>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29">
        <v>3650</v>
      </c>
      <c r="I47" s="9"/>
      <c r="J47" s="9"/>
      <c r="K47" s="9"/>
      <c r="L47" s="9"/>
      <c r="M47" s="9"/>
      <c r="N47" s="9"/>
      <c r="O47" s="492"/>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854" customFormat="1" x14ac:dyDescent="0.35">
      <c r="A48" s="846"/>
      <c r="B48" s="846"/>
      <c r="C48" s="847"/>
      <c r="D48" s="848"/>
      <c r="E48" s="848"/>
      <c r="F48" s="848"/>
      <c r="G48" s="848"/>
      <c r="H48" s="848"/>
      <c r="I48" s="849"/>
      <c r="J48" s="849"/>
      <c r="K48" s="849"/>
      <c r="L48" s="849"/>
      <c r="M48" s="850"/>
      <c r="N48" s="850"/>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3"/>
      <c r="BF48" s="853"/>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row>
    <row r="49" spans="1:83" s="854" customFormat="1" x14ac:dyDescent="0.35">
      <c r="A49" s="846"/>
      <c r="B49" s="846"/>
      <c r="C49" s="848"/>
      <c r="D49" s="848"/>
      <c r="E49" s="848"/>
      <c r="F49" s="848"/>
      <c r="G49" s="848"/>
      <c r="H49" s="848"/>
      <c r="I49" s="855"/>
      <c r="J49" s="848"/>
      <c r="K49" s="848"/>
      <c r="L49" s="848"/>
      <c r="M49" s="856"/>
      <c r="N49" s="856"/>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3"/>
      <c r="BF49" s="853"/>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row>
    <row r="50" spans="1:83"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3"/>
      <c r="BF50" s="853"/>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row>
    <row r="51" spans="1:83" s="854" customFormat="1" x14ac:dyDescent="0.35">
      <c r="A51" s="846"/>
      <c r="B51" s="846"/>
      <c r="C51" s="848"/>
      <c r="D51" s="848"/>
      <c r="E51" s="848"/>
      <c r="F51" s="848"/>
      <c r="G51" s="848"/>
      <c r="H51" s="848"/>
      <c r="I51" s="855"/>
      <c r="J51" s="848"/>
      <c r="K51" s="848"/>
      <c r="L51" s="848"/>
      <c r="M51" s="848"/>
      <c r="N51" s="848"/>
      <c r="O51" s="848"/>
      <c r="P51" s="848"/>
      <c r="Q51" s="846"/>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3"/>
      <c r="BF51" s="853"/>
      <c r="BG51" s="846"/>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row>
    <row r="52" spans="1:83" s="854" customFormat="1" x14ac:dyDescent="0.35">
      <c r="A52" s="846"/>
      <c r="B52" s="846"/>
      <c r="C52" s="848"/>
      <c r="D52" s="848"/>
      <c r="E52" s="848"/>
      <c r="F52" s="848"/>
      <c r="G52" s="848"/>
      <c r="H52" s="848"/>
      <c r="I52" s="855"/>
      <c r="J52" s="848"/>
      <c r="K52" s="848"/>
      <c r="L52" s="848"/>
      <c r="M52" s="848"/>
      <c r="N52" s="848"/>
      <c r="O52" s="848"/>
      <c r="P52" s="848"/>
      <c r="Q52" s="846"/>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3"/>
      <c r="BF52" s="853"/>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row>
    <row r="53" spans="1:83" s="712"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8"/>
      <c r="BF53" s="728"/>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2"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8"/>
      <c r="BF54" s="728"/>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2" customFormat="1" x14ac:dyDescent="0.35">
      <c r="A55" s="39"/>
      <c r="B55" s="39"/>
      <c r="C55" s="737"/>
      <c r="D55" s="737"/>
      <c r="E55" s="737"/>
      <c r="F55" s="737"/>
      <c r="G55" s="737"/>
      <c r="H55" s="737"/>
      <c r="I55" s="739"/>
      <c r="J55" s="737"/>
      <c r="K55" s="737"/>
      <c r="L55" s="737"/>
      <c r="M55" s="737"/>
      <c r="N55" s="737"/>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8"/>
      <c r="BF55" s="728"/>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2" customFormat="1" x14ac:dyDescent="0.35">
      <c r="A56" s="39"/>
      <c r="B56" s="39"/>
      <c r="C56" s="737"/>
      <c r="D56" s="737"/>
      <c r="E56" s="737"/>
      <c r="F56" s="737"/>
      <c r="G56" s="737"/>
      <c r="H56" s="737"/>
      <c r="I56" s="739"/>
      <c r="J56" s="737"/>
      <c r="K56" s="737"/>
      <c r="L56" s="737"/>
      <c r="M56" s="737"/>
      <c r="N56" s="737"/>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8"/>
      <c r="BF56" s="728"/>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54"/>
    </row>
    <row r="58" spans="1:83" x14ac:dyDescent="0.35">
      <c r="AN58" s="754"/>
    </row>
    <row r="59" spans="1:83" x14ac:dyDescent="0.35">
      <c r="AN59" s="754"/>
    </row>
    <row r="60" spans="1:83" x14ac:dyDescent="0.35">
      <c r="AN60" s="754"/>
    </row>
    <row r="61" spans="1:83" x14ac:dyDescent="0.35">
      <c r="AN61" s="754"/>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dimension ref="A1:EX125"/>
  <sheetViews>
    <sheetView showGridLines="0" topLeftCell="AL12" workbookViewId="0">
      <selection activeCell="CA53" sqref="CA53:EX53"/>
    </sheetView>
  </sheetViews>
  <sheetFormatPr defaultColWidth="9.26953125" defaultRowHeight="10" x14ac:dyDescent="0.2"/>
  <cols>
    <col min="1" max="1" width="5.81640625" style="675" customWidth="1"/>
    <col min="2" max="2" width="30.453125" style="675" bestFit="1" customWidth="1"/>
    <col min="3" max="3" width="7.26953125" style="829" hidden="1" customWidth="1"/>
    <col min="4" max="8" width="6.1796875" style="829" bestFit="1" customWidth="1"/>
    <col min="9" max="14" width="7.1796875" style="830" bestFit="1" customWidth="1"/>
    <col min="15" max="15" width="8.54296875" style="829" bestFit="1" customWidth="1"/>
    <col min="16" max="16" width="8.81640625" style="829" bestFit="1" customWidth="1"/>
    <col min="17" max="17" width="4" style="829" customWidth="1"/>
    <col min="18" max="26" width="6.81640625" style="829" bestFit="1" customWidth="1"/>
    <col min="27" max="46" width="6.81640625" style="769" bestFit="1" customWidth="1"/>
    <col min="47" max="56" width="6.81640625" style="98" bestFit="1" customWidth="1"/>
    <col min="57" max="57" width="7.453125" style="98" bestFit="1" customWidth="1"/>
    <col min="58" max="58" width="6.7265625" style="829" bestFit="1" customWidth="1"/>
    <col min="59" max="61" width="6.7265625" style="549" bestFit="1" customWidth="1"/>
    <col min="62" max="77" width="6.7265625" style="829" bestFit="1" customWidth="1"/>
    <col min="78" max="78" width="9.26953125" style="829"/>
    <col min="79" max="79" width="30.453125" style="829" bestFit="1" customWidth="1"/>
    <col min="80" max="80" width="4.81640625" style="829" hidden="1" customWidth="1"/>
    <col min="81" max="90" width="4.81640625" style="829" bestFit="1" customWidth="1"/>
    <col min="91" max="91" width="5" style="829" bestFit="1" customWidth="1"/>
    <col min="92" max="92" width="8.54296875" style="829" bestFit="1" customWidth="1"/>
    <col min="93" max="93" width="8.81640625" style="829" bestFit="1" customWidth="1"/>
    <col min="94" max="94" width="3" style="829" hidden="1" customWidth="1"/>
    <col min="95" max="128" width="6.81640625" style="829" hidden="1" customWidth="1"/>
    <col min="129" max="129" width="6.81640625" style="829" customWidth="1"/>
    <col min="130" max="133" width="6.81640625" style="829" bestFit="1" customWidth="1"/>
    <col min="134" max="134" width="7.7265625" style="829" customWidth="1"/>
    <col min="135" max="154" width="6.7265625" style="829" bestFit="1" customWidth="1"/>
    <col min="155" max="16384" width="9.26953125" style="675"/>
  </cols>
  <sheetData>
    <row r="1" spans="1:154" x14ac:dyDescent="0.2">
      <c r="B1" s="295" t="s">
        <v>51</v>
      </c>
      <c r="R1" s="831"/>
      <c r="BF1" s="549"/>
      <c r="BI1" s="829"/>
      <c r="CA1" s="98" t="s">
        <v>52</v>
      </c>
    </row>
    <row r="2" spans="1:154" ht="10.5" x14ac:dyDescent="0.25">
      <c r="B2" s="1"/>
      <c r="C2" s="2"/>
      <c r="D2" s="2"/>
      <c r="E2" s="2"/>
      <c r="F2" s="2"/>
      <c r="G2" s="2"/>
      <c r="H2" s="2"/>
      <c r="I2" s="466"/>
      <c r="J2" s="466"/>
      <c r="K2" s="466"/>
      <c r="L2" s="466"/>
      <c r="M2" s="466"/>
      <c r="N2" s="466"/>
      <c r="O2" s="2"/>
      <c r="P2" s="2"/>
      <c r="Q2" s="2"/>
      <c r="BF2" s="549"/>
      <c r="BI2" s="829"/>
    </row>
    <row r="3" spans="1:154" ht="10.5" x14ac:dyDescent="0.2">
      <c r="B3" s="16" t="s">
        <v>216</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549"/>
      <c r="BI3" s="21"/>
      <c r="BJ3" s="21"/>
      <c r="BK3" s="21"/>
      <c r="BL3" s="21"/>
      <c r="BM3" s="21"/>
      <c r="BN3" s="21"/>
      <c r="BO3" s="21"/>
      <c r="BP3" s="21"/>
      <c r="BQ3" s="21"/>
      <c r="BR3" s="21"/>
      <c r="BS3" s="21"/>
    </row>
    <row r="4" spans="1:154"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t="s">
        <v>217</v>
      </c>
      <c r="BE4" s="529"/>
      <c r="BF4" s="527" t="s">
        <v>39</v>
      </c>
      <c r="BG4" s="527" t="s">
        <v>40</v>
      </c>
      <c r="BH4" s="527" t="s">
        <v>47</v>
      </c>
      <c r="BI4" s="527" t="s">
        <v>50</v>
      </c>
      <c r="BJ4" s="527" t="s">
        <v>57</v>
      </c>
      <c r="BK4" s="527" t="s">
        <v>59</v>
      </c>
      <c r="BL4" s="527" t="s">
        <v>64</v>
      </c>
      <c r="BM4" s="527" t="s">
        <v>66</v>
      </c>
      <c r="BN4" s="527" t="s">
        <v>71</v>
      </c>
      <c r="BO4" s="527" t="s">
        <v>81</v>
      </c>
      <c r="BP4" s="527" t="s">
        <v>93</v>
      </c>
      <c r="BQ4" s="527" t="s">
        <v>94</v>
      </c>
      <c r="BR4" s="527" t="s">
        <v>109</v>
      </c>
      <c r="BS4" s="527" t="s">
        <v>134</v>
      </c>
      <c r="BT4" s="527" t="s">
        <v>147</v>
      </c>
      <c r="BU4" s="527" t="s">
        <v>161</v>
      </c>
      <c r="BV4" s="527" t="s">
        <v>177</v>
      </c>
      <c r="BW4" s="527" t="s">
        <v>186</v>
      </c>
      <c r="BX4" s="527" t="s">
        <v>193</v>
      </c>
      <c r="BY4" s="527" t="s">
        <v>210</v>
      </c>
      <c r="BZ4" s="527"/>
      <c r="CA4" s="12" t="s">
        <v>120</v>
      </c>
      <c r="CB4" s="527">
        <v>2013</v>
      </c>
      <c r="CC4" s="527">
        <v>2014</v>
      </c>
      <c r="CD4" s="527">
        <v>2015</v>
      </c>
      <c r="CE4" s="527">
        <v>2016</v>
      </c>
      <c r="CF4" s="527">
        <v>2017</v>
      </c>
      <c r="CG4" s="527">
        <v>2018</v>
      </c>
      <c r="CH4" s="527">
        <v>2019</v>
      </c>
      <c r="CI4" s="527">
        <v>2020</v>
      </c>
      <c r="CJ4" s="527">
        <v>2021</v>
      </c>
      <c r="CK4" s="527">
        <v>2022</v>
      </c>
      <c r="CL4" s="527">
        <f>M4</f>
        <v>2023</v>
      </c>
      <c r="CM4" s="527" t="str">
        <f>N4</f>
        <v>2024f</v>
      </c>
      <c r="CN4" s="112" t="str">
        <f>O4</f>
        <v>2023/2022 Growth %</v>
      </c>
      <c r="CO4" s="112" t="str">
        <f>P4</f>
        <v>2024f/2023 Growth %</v>
      </c>
      <c r="CP4" s="527"/>
      <c r="CQ4" s="527" t="s">
        <v>20</v>
      </c>
      <c r="CR4" s="527" t="s">
        <v>34</v>
      </c>
      <c r="CS4" s="527" t="s">
        <v>45</v>
      </c>
      <c r="CT4" s="527" t="s">
        <v>46</v>
      </c>
      <c r="CU4" s="527" t="s">
        <v>48</v>
      </c>
      <c r="CV4" s="527" t="s">
        <v>49</v>
      </c>
      <c r="CW4" s="527" t="s">
        <v>53</v>
      </c>
      <c r="CX4" s="527" t="s">
        <v>54</v>
      </c>
      <c r="CY4" s="527" t="s">
        <v>55</v>
      </c>
      <c r="CZ4" s="527" t="s">
        <v>56</v>
      </c>
      <c r="DA4" s="527" t="s">
        <v>60</v>
      </c>
      <c r="DB4" s="527" t="s">
        <v>61</v>
      </c>
      <c r="DC4" s="527" t="s">
        <v>62</v>
      </c>
      <c r="DD4" s="527" t="s">
        <v>63</v>
      </c>
      <c r="DE4" s="527" t="s">
        <v>67</v>
      </c>
      <c r="DF4" s="527" t="s">
        <v>70</v>
      </c>
      <c r="DG4" s="527" t="s">
        <v>74</v>
      </c>
      <c r="DH4" s="527" t="s">
        <v>80</v>
      </c>
      <c r="DI4" s="112" t="s">
        <v>82</v>
      </c>
      <c r="DJ4" s="112" t="s">
        <v>88</v>
      </c>
      <c r="DK4" s="112" t="s">
        <v>89</v>
      </c>
      <c r="DL4" s="112" t="s">
        <v>87</v>
      </c>
      <c r="DM4" s="112" t="s">
        <v>90</v>
      </c>
      <c r="DN4" s="112" t="s">
        <v>107</v>
      </c>
      <c r="DO4" s="112" t="s">
        <v>124</v>
      </c>
      <c r="DP4" s="112" t="s">
        <v>132</v>
      </c>
      <c r="DQ4" s="112" t="s">
        <v>141</v>
      </c>
      <c r="DR4" s="112" t="s">
        <v>146</v>
      </c>
      <c r="DS4" s="112" t="s">
        <v>151</v>
      </c>
      <c r="DT4" s="112" t="s">
        <v>158</v>
      </c>
      <c r="DU4" s="112" t="s">
        <v>169</v>
      </c>
      <c r="DV4" s="112" t="s">
        <v>174</v>
      </c>
      <c r="DW4" s="112" t="s">
        <v>180</v>
      </c>
      <c r="DX4" s="772" t="str">
        <f>AY4</f>
        <v>Q4 2022</v>
      </c>
      <c r="DY4" s="772" t="s">
        <v>188</v>
      </c>
      <c r="DZ4" s="772" t="s">
        <v>189</v>
      </c>
      <c r="EA4" s="772" t="str">
        <f>BB4</f>
        <v>Q3 2023</v>
      </c>
      <c r="EB4" s="772" t="str">
        <f t="shared" ref="EB4:EC4" si="0">BC4</f>
        <v>Q4 2023</v>
      </c>
      <c r="EC4" s="772" t="str">
        <f t="shared" si="0"/>
        <v>Q1 2024</v>
      </c>
      <c r="ED4" s="112"/>
      <c r="EE4" s="527" t="str">
        <f>BF4</f>
        <v>H1 2014</v>
      </c>
      <c r="EF4" s="527" t="str">
        <f t="shared" ref="EF4:EU4" si="1">BG4</f>
        <v>H2 2014</v>
      </c>
      <c r="EG4" s="527" t="str">
        <f t="shared" si="1"/>
        <v>H1 2015</v>
      </c>
      <c r="EH4" s="527" t="str">
        <f t="shared" si="1"/>
        <v>H2 2015</v>
      </c>
      <c r="EI4" s="527" t="str">
        <f t="shared" si="1"/>
        <v>H1 2016</v>
      </c>
      <c r="EJ4" s="527" t="str">
        <f t="shared" si="1"/>
        <v>H2 2016</v>
      </c>
      <c r="EK4" s="527" t="str">
        <f t="shared" si="1"/>
        <v>H1 2017</v>
      </c>
      <c r="EL4" s="527" t="str">
        <f t="shared" si="1"/>
        <v>H2 2017</v>
      </c>
      <c r="EM4" s="527" t="str">
        <f t="shared" si="1"/>
        <v>H1 2018</v>
      </c>
      <c r="EN4" s="527" t="str">
        <f t="shared" si="1"/>
        <v>H2 2018</v>
      </c>
      <c r="EO4" s="527" t="str">
        <f t="shared" si="1"/>
        <v>H1 2019</v>
      </c>
      <c r="EP4" s="527" t="str">
        <f t="shared" si="1"/>
        <v>H2 2019</v>
      </c>
      <c r="EQ4" s="527" t="str">
        <f t="shared" si="1"/>
        <v>H1 2020</v>
      </c>
      <c r="ER4" s="527" t="str">
        <f t="shared" si="1"/>
        <v>H2 2020</v>
      </c>
      <c r="ES4" s="527" t="str">
        <f t="shared" si="1"/>
        <v>H1 2021</v>
      </c>
      <c r="ET4" s="527" t="str">
        <f t="shared" si="1"/>
        <v>H2 2021</v>
      </c>
      <c r="EU4" s="527" t="str">
        <f t="shared" si="1"/>
        <v>H1 2022</v>
      </c>
      <c r="EV4" s="527" t="str">
        <f>BW4</f>
        <v>H2 2022</v>
      </c>
      <c r="EW4" s="527" t="str">
        <f>BX4</f>
        <v>H1 2023</v>
      </c>
      <c r="EX4" s="527" t="str">
        <f>BY4</f>
        <v>H2 2023</v>
      </c>
    </row>
    <row r="5" spans="1:154"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549"/>
      <c r="BI5" s="9"/>
      <c r="BJ5" s="9"/>
      <c r="BK5" s="9"/>
      <c r="BL5" s="9"/>
      <c r="BM5" s="9"/>
      <c r="BN5" s="9"/>
      <c r="BO5" s="9"/>
      <c r="BP5" s="9"/>
      <c r="BQ5" s="9"/>
      <c r="BR5" s="9"/>
      <c r="BS5" s="9"/>
      <c r="CA5" s="10"/>
      <c r="CB5" s="7"/>
      <c r="CC5" s="7"/>
      <c r="CD5" s="7"/>
      <c r="CE5" s="7"/>
      <c r="CF5" s="7"/>
      <c r="CG5" s="7"/>
      <c r="CH5" s="7"/>
      <c r="CI5" s="7"/>
      <c r="CJ5" s="7"/>
      <c r="CK5" s="7"/>
      <c r="CL5" s="7"/>
      <c r="CM5" s="7"/>
      <c r="CN5" s="208"/>
      <c r="CO5" s="208"/>
      <c r="CQ5" s="439"/>
      <c r="CR5" s="440"/>
      <c r="CS5" s="440"/>
      <c r="CT5" s="440"/>
      <c r="CU5" s="440"/>
      <c r="CV5" s="440"/>
      <c r="CW5" s="440"/>
      <c r="CX5" s="440"/>
      <c r="CY5" s="440"/>
      <c r="CZ5" s="440"/>
      <c r="DA5" s="440"/>
      <c r="DB5" s="440"/>
      <c r="DC5" s="440"/>
      <c r="DD5" s="440"/>
      <c r="DE5" s="440"/>
      <c r="DF5" s="440"/>
      <c r="DG5" s="440"/>
      <c r="DH5" s="440"/>
      <c r="DI5" s="440"/>
      <c r="DJ5" s="440"/>
      <c r="DK5" s="440"/>
      <c r="DL5" s="440"/>
      <c r="DM5" s="679"/>
      <c r="DN5" s="679"/>
      <c r="DO5" s="679"/>
      <c r="DP5" s="679"/>
      <c r="DQ5" s="679"/>
      <c r="DR5" s="679"/>
      <c r="DS5" s="679"/>
      <c r="DT5" s="679"/>
      <c r="DU5" s="679"/>
      <c r="DV5" s="679"/>
      <c r="DW5" s="679"/>
      <c r="DX5" s="679"/>
      <c r="DY5" s="679"/>
      <c r="DZ5" s="679"/>
      <c r="EA5" s="679"/>
      <c r="EB5" s="679"/>
      <c r="EC5" s="679"/>
      <c r="ED5" s="679"/>
      <c r="EE5" s="442"/>
      <c r="EF5" s="442"/>
      <c r="EG5" s="679"/>
      <c r="EH5" s="679"/>
      <c r="EI5" s="679"/>
      <c r="EJ5" s="679"/>
      <c r="EK5" s="679"/>
      <c r="EL5" s="679"/>
      <c r="EM5" s="679"/>
      <c r="EN5" s="679"/>
      <c r="EO5" s="679"/>
      <c r="EP5" s="679"/>
      <c r="EQ5" s="679"/>
    </row>
    <row r="6" spans="1:154" ht="10.5" x14ac:dyDescent="0.25">
      <c r="B6" s="20" t="s">
        <v>27</v>
      </c>
      <c r="C6" s="775">
        <v>3110</v>
      </c>
      <c r="D6" s="775">
        <v>3220</v>
      </c>
      <c r="E6" s="775">
        <v>3250</v>
      </c>
      <c r="F6" s="775">
        <v>3350</v>
      </c>
      <c r="G6" s="775">
        <v>3290</v>
      </c>
      <c r="H6" s="775">
        <v>3115</v>
      </c>
      <c r="I6" s="775">
        <f>SUM(I7:I12)</f>
        <v>2749.6005508909848</v>
      </c>
      <c r="J6" s="775">
        <f t="shared" ref="J6:N6" si="2">SUM(J7:J12)</f>
        <v>2273.5422488893278</v>
      </c>
      <c r="K6" s="775">
        <f t="shared" si="2"/>
        <v>2482.7339707098095</v>
      </c>
      <c r="L6" s="775">
        <f t="shared" si="2"/>
        <v>2762.8325669690139</v>
      </c>
      <c r="M6" s="775">
        <f t="shared" si="2"/>
        <v>3210.7384980179195</v>
      </c>
      <c r="N6" s="775">
        <f t="shared" si="2"/>
        <v>3269.2230885168728</v>
      </c>
      <c r="O6" s="492">
        <f>IF(ISERROR(M6/L6),"N/A",IF(L6&lt;0,"N/A",IF(M6&lt;0,"N/A",IF(M6/L6-1&gt;300%,"&gt;±300%",IF(M6/L6-1&lt;-300%,"&gt;±300%",M6/L6-1)))))</f>
        <v>0.16211837677166385</v>
      </c>
      <c r="P6" s="492">
        <f>IF(ISERROR(N6/M6),"N/A",IF(M6&lt;0,"N/A",IF(N6&lt;0,"N/A",IF(N6/M6-1&gt;300%,"&gt;±300%",IF(N6/M6-1&lt;-300%,"&gt;±300%",N6/M6-1)))))</f>
        <v>1.821530795331272E-2</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76" t="s">
        <v>27</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10">
        <f t="shared" si="8"/>
        <v>0.16211837677166385</v>
      </c>
      <c r="CO6" s="210">
        <f t="shared" si="8"/>
        <v>1.821530795331272E-2</v>
      </c>
      <c r="CP6" s="37"/>
      <c r="CQ6" s="444">
        <f t="shared" ref="CQ6:EC6" si="9">R6</f>
        <v>755</v>
      </c>
      <c r="CR6" s="444">
        <f t="shared" si="9"/>
        <v>800</v>
      </c>
      <c r="CS6" s="444">
        <f t="shared" si="9"/>
        <v>835</v>
      </c>
      <c r="CT6" s="444">
        <f t="shared" si="9"/>
        <v>830</v>
      </c>
      <c r="CU6" s="444">
        <f t="shared" si="9"/>
        <v>765</v>
      </c>
      <c r="CV6" s="444">
        <f t="shared" si="9"/>
        <v>825</v>
      </c>
      <c r="CW6" s="444">
        <f t="shared" si="9"/>
        <v>860</v>
      </c>
      <c r="CX6" s="444">
        <f t="shared" si="9"/>
        <v>865</v>
      </c>
      <c r="CY6" s="444">
        <f t="shared" si="9"/>
        <v>780</v>
      </c>
      <c r="CZ6" s="444">
        <f t="shared" si="9"/>
        <v>840</v>
      </c>
      <c r="DA6" s="444">
        <f t="shared" si="9"/>
        <v>845</v>
      </c>
      <c r="DB6" s="444">
        <f t="shared" si="9"/>
        <v>825</v>
      </c>
      <c r="DC6" s="444">
        <f t="shared" si="9"/>
        <v>785</v>
      </c>
      <c r="DD6" s="444">
        <f t="shared" si="9"/>
        <v>840</v>
      </c>
      <c r="DE6" s="444">
        <f t="shared" si="9"/>
        <v>795</v>
      </c>
      <c r="DF6" s="444">
        <f t="shared" si="9"/>
        <v>810</v>
      </c>
      <c r="DG6" s="444">
        <f t="shared" si="9"/>
        <v>730</v>
      </c>
      <c r="DH6" s="444">
        <f t="shared" si="9"/>
        <v>775</v>
      </c>
      <c r="DI6" s="444">
        <f t="shared" si="9"/>
        <v>732.24547385873655</v>
      </c>
      <c r="DJ6" s="444">
        <f t="shared" si="9"/>
        <v>713.26401680690947</v>
      </c>
      <c r="DK6" s="444">
        <f t="shared" si="9"/>
        <v>643.44261414917401</v>
      </c>
      <c r="DL6" s="444">
        <f t="shared" si="9"/>
        <v>660.6372867786788</v>
      </c>
      <c r="DM6" s="444">
        <f t="shared" si="9"/>
        <v>611.3804800188143</v>
      </c>
      <c r="DN6" s="444">
        <f t="shared" si="9"/>
        <v>363.52674059169215</v>
      </c>
      <c r="DO6" s="444">
        <f t="shared" si="9"/>
        <v>611.78873317558941</v>
      </c>
      <c r="DP6" s="444">
        <f t="shared" si="9"/>
        <v>686.83935925287778</v>
      </c>
      <c r="DQ6" s="444">
        <f t="shared" si="9"/>
        <v>684.27761386675945</v>
      </c>
      <c r="DR6" s="444">
        <f t="shared" si="9"/>
        <v>619.95201144916712</v>
      </c>
      <c r="DS6" s="444">
        <f t="shared" si="9"/>
        <v>540.0335675959567</v>
      </c>
      <c r="DT6" s="444">
        <f t="shared" si="9"/>
        <v>638.44805779214551</v>
      </c>
      <c r="DU6" s="444">
        <f t="shared" si="9"/>
        <v>701.68518879252144</v>
      </c>
      <c r="DV6" s="444">
        <f t="shared" si="9"/>
        <v>671.27184473735133</v>
      </c>
      <c r="DW6" s="444">
        <f t="shared" si="9"/>
        <v>672.12296223413682</v>
      </c>
      <c r="DX6" s="444">
        <f t="shared" si="9"/>
        <v>717.71362536048514</v>
      </c>
      <c r="DY6" s="444">
        <f t="shared" si="9"/>
        <v>810.27428553939239</v>
      </c>
      <c r="DZ6" s="444">
        <f t="shared" si="9"/>
        <v>813.51796666424411</v>
      </c>
      <c r="EA6" s="444">
        <f t="shared" si="9"/>
        <v>771.08813137982099</v>
      </c>
      <c r="EB6" s="444">
        <f t="shared" si="9"/>
        <v>815.83848395919915</v>
      </c>
      <c r="EC6" s="444">
        <f t="shared" si="9"/>
        <v>831.70578335109133</v>
      </c>
      <c r="ED6" s="444"/>
      <c r="EE6" s="444">
        <f t="shared" ref="EE6:EU6" si="10">BF6</f>
        <v>1665</v>
      </c>
      <c r="EF6" s="444">
        <f t="shared" si="10"/>
        <v>1555</v>
      </c>
      <c r="EG6" s="444">
        <f t="shared" si="10"/>
        <v>1665</v>
      </c>
      <c r="EH6" s="444">
        <f t="shared" si="10"/>
        <v>1590</v>
      </c>
      <c r="EI6" s="444">
        <f t="shared" si="10"/>
        <v>1725</v>
      </c>
      <c r="EJ6" s="444">
        <f t="shared" si="10"/>
        <v>1620</v>
      </c>
      <c r="EK6" s="444">
        <f t="shared" si="10"/>
        <v>1670</v>
      </c>
      <c r="EL6" s="444">
        <f t="shared" si="10"/>
        <v>1625</v>
      </c>
      <c r="EM6" s="444">
        <f t="shared" si="10"/>
        <v>1605</v>
      </c>
      <c r="EN6" s="444">
        <f t="shared" si="10"/>
        <v>1505</v>
      </c>
      <c r="EO6" s="444">
        <f t="shared" si="10"/>
        <v>1445.5094906656459</v>
      </c>
      <c r="EP6" s="444">
        <f t="shared" si="10"/>
        <v>1304.0799009278528</v>
      </c>
      <c r="EQ6" s="444">
        <f t="shared" si="10"/>
        <v>974.90722061050644</v>
      </c>
      <c r="ER6" s="444">
        <f t="shared" si="10"/>
        <v>1298.6280924284672</v>
      </c>
      <c r="ES6" s="444">
        <f t="shared" si="10"/>
        <v>1304.2296253159266</v>
      </c>
      <c r="ET6" s="444">
        <f t="shared" si="10"/>
        <v>1178.4816253881022</v>
      </c>
      <c r="EU6" s="444">
        <f t="shared" si="10"/>
        <v>1372.9570335298727</v>
      </c>
      <c r="EV6" s="444">
        <f>BW6</f>
        <v>1389.836587594622</v>
      </c>
      <c r="EW6" s="444">
        <f>BX6</f>
        <v>1623.7922522036365</v>
      </c>
      <c r="EX6" s="444">
        <f>BY6</f>
        <v>1602.7939147309123</v>
      </c>
    </row>
    <row r="7" spans="1:154" x14ac:dyDescent="0.2">
      <c r="B7" s="10" t="s">
        <v>15</v>
      </c>
      <c r="C7" s="524">
        <v>410</v>
      </c>
      <c r="D7" s="524">
        <v>455</v>
      </c>
      <c r="E7" s="524">
        <v>480</v>
      </c>
      <c r="F7" s="524">
        <v>410</v>
      </c>
      <c r="G7" s="524">
        <v>390</v>
      </c>
      <c r="H7" s="524">
        <v>390</v>
      </c>
      <c r="I7" s="524">
        <v>309.96176625962568</v>
      </c>
      <c r="J7" s="524">
        <v>268.09824021283953</v>
      </c>
      <c r="K7" s="524">
        <v>340.32702891589315</v>
      </c>
      <c r="L7" s="524">
        <v>411.48322374258407</v>
      </c>
      <c r="M7" s="524">
        <v>444.41691192481153</v>
      </c>
      <c r="N7" s="524">
        <v>462.23783699830818</v>
      </c>
      <c r="O7" s="208">
        <f t="shared" ref="O7:P59" si="11">IF(ISERROR(M7/L7),"N/A",IF(L7&lt;0,"N/A",IF(M7&lt;0,"N/A",IF(M7/L7-1&gt;300%,"&gt;±300%",IF(M7/L7-1&lt;-300%,"&gt;±300%",M7/L7-1)))))</f>
        <v>8.0036527085318276E-2</v>
      </c>
      <c r="P7" s="208">
        <f t="shared" si="11"/>
        <v>4.0099565510035573E-2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15</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8"/>
      <c r="CO7" s="208"/>
      <c r="CP7" s="7"/>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679"/>
      <c r="EI7" s="679"/>
      <c r="EJ7" s="679"/>
      <c r="EK7" s="679"/>
      <c r="EL7" s="679"/>
      <c r="EM7" s="679"/>
      <c r="EN7" s="679"/>
      <c r="EO7" s="679"/>
      <c r="EP7" s="679"/>
      <c r="EQ7" s="679"/>
      <c r="ER7" s="679"/>
      <c r="ES7" s="679"/>
      <c r="ET7" s="679"/>
      <c r="EU7" s="679"/>
      <c r="EV7" s="679"/>
      <c r="EW7" s="679"/>
      <c r="EX7" s="679"/>
    </row>
    <row r="8" spans="1:154" x14ac:dyDescent="0.2">
      <c r="B8" s="10" t="s">
        <v>16</v>
      </c>
      <c r="C8" s="524">
        <v>1350</v>
      </c>
      <c r="D8" s="524">
        <v>1395</v>
      </c>
      <c r="E8" s="524">
        <v>1450</v>
      </c>
      <c r="F8" s="524">
        <v>1630</v>
      </c>
      <c r="G8" s="524">
        <v>1545</v>
      </c>
      <c r="H8" s="524">
        <v>1340</v>
      </c>
      <c r="I8" s="524">
        <v>1412.2406976290135</v>
      </c>
      <c r="J8" s="524">
        <v>1047.4595775061312</v>
      </c>
      <c r="K8" s="524">
        <v>952.10329407458346</v>
      </c>
      <c r="L8" s="524">
        <v>979.5267994657919</v>
      </c>
      <c r="M8" s="524">
        <v>1109.9019158793835</v>
      </c>
      <c r="N8" s="524">
        <v>1011.9420624868358</v>
      </c>
      <c r="O8" s="208">
        <f t="shared" si="11"/>
        <v>0.1331001014823634</v>
      </c>
      <c r="P8" s="208">
        <f t="shared" si="11"/>
        <v>-8.8259919179374924E-2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16</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8"/>
      <c r="CO8" s="208"/>
      <c r="CP8" s="7"/>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679"/>
      <c r="EI8" s="679"/>
      <c r="EJ8" s="679"/>
      <c r="EK8" s="679"/>
      <c r="EL8" s="679"/>
      <c r="EM8" s="679"/>
      <c r="EN8" s="679"/>
      <c r="EO8" s="679"/>
      <c r="EP8" s="679"/>
      <c r="EQ8" s="679"/>
      <c r="ER8" s="679"/>
      <c r="ES8" s="679"/>
      <c r="ET8" s="679"/>
      <c r="EU8" s="679"/>
      <c r="EV8" s="679"/>
      <c r="EW8" s="679"/>
      <c r="EX8" s="679"/>
    </row>
    <row r="9" spans="1:154" x14ac:dyDescent="0.2">
      <c r="B9" s="10" t="s">
        <v>17</v>
      </c>
      <c r="C9" s="524">
        <v>585</v>
      </c>
      <c r="D9" s="524">
        <v>585</v>
      </c>
      <c r="E9" s="524">
        <v>510</v>
      </c>
      <c r="F9" s="524">
        <v>450</v>
      </c>
      <c r="G9" s="524">
        <v>435</v>
      </c>
      <c r="H9" s="524">
        <v>425</v>
      </c>
      <c r="I9" s="524">
        <v>283.20340614459656</v>
      </c>
      <c r="J9" s="524">
        <v>224.06086839026517</v>
      </c>
      <c r="K9" s="524">
        <v>244.02836257348673</v>
      </c>
      <c r="L9" s="524">
        <v>243.47017588792377</v>
      </c>
      <c r="M9" s="524">
        <v>290.48731623640077</v>
      </c>
      <c r="N9" s="524">
        <v>295.67978370000287</v>
      </c>
      <c r="O9" s="208">
        <f t="shared" si="11"/>
        <v>0.19311252467374196</v>
      </c>
      <c r="P9" s="208">
        <f t="shared" si="11"/>
        <v>1.7875023016070024E-2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17</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8"/>
      <c r="CO9" s="208"/>
      <c r="CP9" s="7"/>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679"/>
      <c r="EI9" s="679"/>
      <c r="EJ9" s="679"/>
      <c r="EK9" s="679"/>
      <c r="EL9" s="679"/>
      <c r="EM9" s="679"/>
      <c r="EN9" s="679"/>
      <c r="EO9" s="679"/>
      <c r="EP9" s="679"/>
      <c r="EQ9" s="679"/>
      <c r="ER9" s="679"/>
      <c r="ES9" s="679"/>
      <c r="ET9" s="679"/>
      <c r="EU9" s="679"/>
      <c r="EV9" s="679"/>
      <c r="EW9" s="679"/>
      <c r="EX9" s="679"/>
    </row>
    <row r="10" spans="1:154" x14ac:dyDescent="0.2">
      <c r="B10" s="10" t="s">
        <v>18</v>
      </c>
      <c r="C10" s="524">
        <v>130</v>
      </c>
      <c r="D10" s="524">
        <v>125</v>
      </c>
      <c r="E10" s="524">
        <v>145</v>
      </c>
      <c r="F10" s="524">
        <v>195</v>
      </c>
      <c r="G10" s="524">
        <v>230</v>
      </c>
      <c r="H10" s="524">
        <v>220</v>
      </c>
      <c r="I10" s="524">
        <v>182.27715503460345</v>
      </c>
      <c r="J10" s="524">
        <v>276.38272322096515</v>
      </c>
      <c r="K10" s="524">
        <v>372.55224053664722</v>
      </c>
      <c r="L10" s="524">
        <v>443.35464637784366</v>
      </c>
      <c r="M10" s="524">
        <v>613.28822580018846</v>
      </c>
      <c r="N10" s="524">
        <v>704.74782128891593</v>
      </c>
      <c r="O10" s="208">
        <f t="shared" si="11"/>
        <v>0.38329039925640229</v>
      </c>
      <c r="P10" s="208">
        <f t="shared" si="11"/>
        <v>0.14912987342842832</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18</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8"/>
      <c r="CO10" s="208"/>
      <c r="CP10" s="7"/>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679"/>
      <c r="EI10" s="679"/>
      <c r="EJ10" s="679"/>
      <c r="EK10" s="679"/>
      <c r="EL10" s="679"/>
      <c r="EM10" s="679"/>
      <c r="EN10" s="679"/>
      <c r="EO10" s="679"/>
      <c r="EP10" s="679"/>
      <c r="EQ10" s="679"/>
      <c r="ER10" s="679"/>
      <c r="ES10" s="679"/>
      <c r="ET10" s="679"/>
      <c r="EU10" s="679"/>
      <c r="EV10" s="679"/>
      <c r="EW10" s="679"/>
      <c r="EX10" s="679"/>
    </row>
    <row r="11" spans="1:154"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1"/>
        <v>N/A</v>
      </c>
      <c r="P11" s="208" t="str">
        <f t="shared" si="11"/>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21</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8"/>
      <c r="CO11" s="208"/>
      <c r="CP11" s="7"/>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679"/>
      <c r="EI11" s="679"/>
      <c r="EJ11" s="679"/>
      <c r="EK11" s="679"/>
      <c r="EL11" s="679"/>
      <c r="EM11" s="679"/>
      <c r="EN11" s="679"/>
      <c r="EO11" s="679"/>
      <c r="EP11" s="679"/>
      <c r="EQ11" s="679"/>
      <c r="ER11" s="679"/>
      <c r="ES11" s="679"/>
      <c r="ET11" s="679"/>
      <c r="EU11" s="679"/>
      <c r="EV11" s="679"/>
      <c r="EW11" s="679"/>
      <c r="EX11" s="679"/>
    </row>
    <row r="12" spans="1:154" x14ac:dyDescent="0.2">
      <c r="B12" s="52" t="s">
        <v>19</v>
      </c>
      <c r="C12" s="184">
        <v>470</v>
      </c>
      <c r="D12" s="184">
        <v>490</v>
      </c>
      <c r="E12" s="184">
        <v>485</v>
      </c>
      <c r="F12" s="184">
        <v>495</v>
      </c>
      <c r="G12" s="184">
        <v>515</v>
      </c>
      <c r="H12" s="184">
        <v>540</v>
      </c>
      <c r="I12" s="184">
        <v>561.91752582314552</v>
      </c>
      <c r="J12" s="184">
        <v>457.54083955912677</v>
      </c>
      <c r="K12" s="184">
        <v>573.72304460919895</v>
      </c>
      <c r="L12" s="184">
        <v>684.99772149487012</v>
      </c>
      <c r="M12" s="184">
        <v>752.64412817713469</v>
      </c>
      <c r="N12" s="184">
        <v>794.61558404280993</v>
      </c>
      <c r="O12" s="217">
        <f t="shared" si="11"/>
        <v>9.8754206852892601E-2</v>
      </c>
      <c r="P12" s="217">
        <f t="shared" si="11"/>
        <v>5.5765340211087366E-2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77">
        <f>AP12+AQ12</f>
        <v>271.35453815978144</v>
      </c>
      <c r="BT12" s="778">
        <f>AR12+AS12</f>
        <v>294.20049394879459</v>
      </c>
      <c r="BU12" s="778">
        <f t="shared" si="28"/>
        <v>279.52255066040436</v>
      </c>
      <c r="BV12" s="778">
        <f t="shared" si="16"/>
        <v>327.53760886866593</v>
      </c>
      <c r="BW12" s="778">
        <f>AX12+AY12</f>
        <v>357.46011262620419</v>
      </c>
      <c r="BX12" s="778">
        <f t="shared" si="17"/>
        <v>374.06244634974951</v>
      </c>
      <c r="BY12" s="778">
        <f t="shared" si="18"/>
        <v>387.80665154115513</v>
      </c>
      <c r="BZ12" s="37"/>
      <c r="CA12" s="52" t="s">
        <v>19</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7"/>
      <c r="CO12" s="217"/>
      <c r="CP12" s="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row>
    <row r="13" spans="1:154" ht="10.5" x14ac:dyDescent="0.25">
      <c r="B13" s="20" t="s">
        <v>5</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1977.6051259844348</v>
      </c>
      <c r="O13" s="210">
        <f t="shared" si="11"/>
        <v>-1.6131458331242854E-2</v>
      </c>
      <c r="P13" s="210">
        <f t="shared" si="11"/>
        <v>5.8404701874892773E-2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76" t="s">
        <v>5</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10">
        <f t="shared" ref="CN13:CN47" si="37">O13</f>
        <v>-1.6131458331242854E-2</v>
      </c>
      <c r="CO13" s="210">
        <f>P13</f>
        <v>5.8404701874892773E-2</v>
      </c>
      <c r="CP13" s="37"/>
      <c r="CQ13" s="444">
        <f t="shared" ref="CQ13:EC13" si="38">R13</f>
        <v>740</v>
      </c>
      <c r="CR13" s="444">
        <f t="shared" si="38"/>
        <v>695</v>
      </c>
      <c r="CS13" s="444">
        <f t="shared" si="38"/>
        <v>720</v>
      </c>
      <c r="CT13" s="444">
        <f t="shared" si="38"/>
        <v>660</v>
      </c>
      <c r="CU13" s="444">
        <f t="shared" si="38"/>
        <v>785</v>
      </c>
      <c r="CV13" s="444">
        <f t="shared" si="38"/>
        <v>675</v>
      </c>
      <c r="CW13" s="444">
        <f t="shared" si="38"/>
        <v>580</v>
      </c>
      <c r="CX13" s="444">
        <f t="shared" si="38"/>
        <v>600</v>
      </c>
      <c r="CY13" s="444">
        <f t="shared" si="38"/>
        <v>630</v>
      </c>
      <c r="CZ13" s="444">
        <f t="shared" si="38"/>
        <v>700</v>
      </c>
      <c r="DA13" s="444">
        <f t="shared" si="38"/>
        <v>610</v>
      </c>
      <c r="DB13" s="444">
        <f t="shared" si="38"/>
        <v>590</v>
      </c>
      <c r="DC13" s="444">
        <f t="shared" si="38"/>
        <v>580</v>
      </c>
      <c r="DD13" s="444">
        <f t="shared" si="38"/>
        <v>680</v>
      </c>
      <c r="DE13" s="444">
        <f t="shared" si="38"/>
        <v>580</v>
      </c>
      <c r="DF13" s="444">
        <f t="shared" si="38"/>
        <v>570</v>
      </c>
      <c r="DG13" s="444">
        <f t="shared" si="38"/>
        <v>550</v>
      </c>
      <c r="DH13" s="444">
        <f t="shared" si="38"/>
        <v>560</v>
      </c>
      <c r="DI13" s="444">
        <f t="shared" si="38"/>
        <v>541.21125275204304</v>
      </c>
      <c r="DJ13" s="444">
        <f t="shared" si="38"/>
        <v>535.93402330837796</v>
      </c>
      <c r="DK13" s="444">
        <f t="shared" si="38"/>
        <v>529.95018102166023</v>
      </c>
      <c r="DL13" s="444">
        <f t="shared" si="38"/>
        <v>498.44229317058239</v>
      </c>
      <c r="DM13" s="444">
        <f t="shared" si="38"/>
        <v>396.63405846780205</v>
      </c>
      <c r="DN13" s="444">
        <f t="shared" si="38"/>
        <v>388.84279375950177</v>
      </c>
      <c r="DO13" s="444">
        <f t="shared" si="38"/>
        <v>511.18101744141416</v>
      </c>
      <c r="DP13" s="444">
        <f t="shared" si="38"/>
        <v>533.68862201318211</v>
      </c>
      <c r="DQ13" s="444">
        <f t="shared" si="38"/>
        <v>487.30936025685696</v>
      </c>
      <c r="DR13" s="444">
        <f t="shared" si="38"/>
        <v>469.95020098424459</v>
      </c>
      <c r="DS13" s="444">
        <f t="shared" si="38"/>
        <v>484.61517848069673</v>
      </c>
      <c r="DT13" s="444">
        <f t="shared" si="38"/>
        <v>510.62620846175867</v>
      </c>
      <c r="DU13" s="444">
        <f t="shared" si="38"/>
        <v>472.40989084854721</v>
      </c>
      <c r="DV13" s="444">
        <f t="shared" si="38"/>
        <v>483.34986846357089</v>
      </c>
      <c r="DW13" s="444">
        <f t="shared" si="38"/>
        <v>480.41669419004046</v>
      </c>
      <c r="DX13" s="444">
        <f t="shared" si="38"/>
        <v>462.94727187702898</v>
      </c>
      <c r="DY13" s="444">
        <f t="shared" si="38"/>
        <v>463.25236777745562</v>
      </c>
      <c r="DZ13" s="444">
        <f t="shared" si="38"/>
        <v>478.13216483953005</v>
      </c>
      <c r="EA13" s="444">
        <f t="shared" si="38"/>
        <v>450.62909719462135</v>
      </c>
      <c r="EB13" s="444">
        <f t="shared" si="38"/>
        <v>476.46363836496118</v>
      </c>
      <c r="EC13" s="444">
        <f t="shared" si="38"/>
        <v>485.51087948182175</v>
      </c>
      <c r="ED13" s="444"/>
      <c r="EE13" s="444">
        <f t="shared" ref="EE13:EX13" si="39">BF13</f>
        <v>1565</v>
      </c>
      <c r="EF13" s="444">
        <f t="shared" si="39"/>
        <v>1435</v>
      </c>
      <c r="EG13" s="444">
        <f t="shared" si="39"/>
        <v>1380</v>
      </c>
      <c r="EH13" s="444">
        <f t="shared" si="39"/>
        <v>1420</v>
      </c>
      <c r="EI13" s="444">
        <f t="shared" si="39"/>
        <v>1180</v>
      </c>
      <c r="EJ13" s="444">
        <f t="shared" si="39"/>
        <v>1330</v>
      </c>
      <c r="EK13" s="444">
        <f t="shared" si="39"/>
        <v>1200</v>
      </c>
      <c r="EL13" s="444">
        <f t="shared" si="39"/>
        <v>1260</v>
      </c>
      <c r="EM13" s="444">
        <f t="shared" si="39"/>
        <v>1150</v>
      </c>
      <c r="EN13" s="444">
        <f t="shared" si="39"/>
        <v>1110</v>
      </c>
      <c r="EO13" s="444">
        <f t="shared" si="39"/>
        <v>1077.1452760604211</v>
      </c>
      <c r="EP13" s="444">
        <f t="shared" si="39"/>
        <v>1028.3924741922426</v>
      </c>
      <c r="EQ13" s="444">
        <f t="shared" si="39"/>
        <v>785.47685222730388</v>
      </c>
      <c r="ER13" s="444">
        <f t="shared" si="39"/>
        <v>1044.8696394545964</v>
      </c>
      <c r="ES13" s="444">
        <f t="shared" si="39"/>
        <v>957.25956124110155</v>
      </c>
      <c r="ET13" s="444">
        <f t="shared" si="39"/>
        <v>995.24138694245539</v>
      </c>
      <c r="EU13" s="444">
        <f t="shared" si="39"/>
        <v>955.75975931211815</v>
      </c>
      <c r="EV13" s="444">
        <f t="shared" si="39"/>
        <v>943.36396606706944</v>
      </c>
      <c r="EW13" s="444">
        <f t="shared" si="39"/>
        <v>941.38453261698567</v>
      </c>
      <c r="EX13" s="444">
        <f t="shared" si="39"/>
        <v>936.1399766764431</v>
      </c>
    </row>
    <row r="14" spans="1:154"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446.72594443784988</v>
      </c>
      <c r="O14" s="208">
        <f t="shared" si="11"/>
        <v>-2.2839454530243608E-2</v>
      </c>
      <c r="P14" s="208">
        <f t="shared" si="11"/>
        <v>1.9922247574999608E-2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15</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8"/>
      <c r="CO14" s="208"/>
      <c r="CP14" s="19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679"/>
      <c r="EI14" s="679"/>
      <c r="EJ14" s="679"/>
      <c r="EK14" s="679"/>
      <c r="EL14" s="679"/>
      <c r="EM14" s="679"/>
      <c r="EN14" s="679"/>
      <c r="EO14" s="679"/>
      <c r="EP14" s="679"/>
      <c r="EQ14" s="679"/>
      <c r="ER14" s="679"/>
      <c r="ES14" s="679"/>
      <c r="ET14" s="679"/>
      <c r="EU14" s="679"/>
      <c r="EV14" s="679"/>
      <c r="EW14" s="679"/>
      <c r="EX14" s="679"/>
    </row>
    <row r="15" spans="1:154"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324.7399648602775</v>
      </c>
      <c r="O15" s="208">
        <f t="shared" si="11"/>
        <v>6.0292837839847291E-2</v>
      </c>
      <c r="P15" s="208">
        <f t="shared" si="11"/>
        <v>1.8854269070287089E-2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16</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79"/>
      <c r="CN15" s="208"/>
      <c r="CO15" s="208"/>
      <c r="CP15" s="19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679"/>
      <c r="EI15" s="679"/>
      <c r="EJ15" s="679"/>
      <c r="EK15" s="679"/>
      <c r="EL15" s="679"/>
      <c r="EM15" s="679"/>
      <c r="EN15" s="679"/>
      <c r="EO15" s="679"/>
      <c r="EP15" s="679"/>
      <c r="EQ15" s="679"/>
      <c r="ER15" s="679"/>
      <c r="ES15" s="679"/>
      <c r="ET15" s="679"/>
      <c r="EU15" s="679"/>
      <c r="EV15" s="679"/>
      <c r="EW15" s="679"/>
      <c r="EX15" s="679"/>
    </row>
    <row r="16" spans="1:154"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11"/>
        <v>1.6398918730465839E-2</v>
      </c>
      <c r="P16" s="208">
        <f t="shared" si="11"/>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17</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8"/>
      <c r="CO16" s="208"/>
      <c r="CP16" s="19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679"/>
      <c r="EI16" s="679"/>
      <c r="EJ16" s="679"/>
      <c r="EK16" s="679"/>
      <c r="EL16" s="679"/>
      <c r="EM16" s="679"/>
      <c r="EN16" s="679"/>
      <c r="EO16" s="679"/>
      <c r="EP16" s="679"/>
      <c r="EQ16" s="679"/>
      <c r="ER16" s="679"/>
      <c r="ES16" s="679"/>
      <c r="ET16" s="679"/>
      <c r="EU16" s="679"/>
      <c r="EV16" s="679"/>
      <c r="EW16" s="679"/>
      <c r="EX16" s="679"/>
    </row>
    <row r="17" spans="2:154"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11"/>
        <v>-0.15762809659245747</v>
      </c>
      <c r="P17" s="208">
        <f t="shared" si="11"/>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18</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8"/>
      <c r="CO17" s="208"/>
      <c r="CP17" s="19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679"/>
      <c r="EI17" s="679"/>
      <c r="EJ17" s="679"/>
      <c r="EK17" s="679"/>
      <c r="EL17" s="679"/>
      <c r="EM17" s="679"/>
      <c r="EN17" s="679"/>
      <c r="EO17" s="679"/>
      <c r="EP17" s="679"/>
      <c r="EQ17" s="679"/>
      <c r="ER17" s="679"/>
      <c r="ES17" s="679"/>
      <c r="ET17" s="679"/>
      <c r="EU17" s="679"/>
      <c r="EV17" s="679"/>
      <c r="EW17" s="679"/>
      <c r="EX17" s="679"/>
    </row>
    <row r="18" spans="2:154"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259.9447971658812</v>
      </c>
      <c r="O18" s="208">
        <f t="shared" si="11"/>
        <v>0.18961545872582963</v>
      </c>
      <c r="P18" s="208">
        <f t="shared" si="11"/>
        <v>0.28000000000000003</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21</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8"/>
      <c r="CO18" s="208"/>
      <c r="CP18" s="19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679"/>
      <c r="EI18" s="679"/>
      <c r="EJ18" s="679"/>
      <c r="EK18" s="679"/>
      <c r="EL18" s="679"/>
      <c r="EM18" s="679"/>
      <c r="EN18" s="679"/>
      <c r="EO18" s="679"/>
      <c r="EP18" s="679"/>
      <c r="EQ18" s="679"/>
      <c r="ER18" s="679"/>
      <c r="ES18" s="679"/>
      <c r="ET18" s="679"/>
      <c r="EU18" s="679"/>
      <c r="EV18" s="679"/>
      <c r="EW18" s="679"/>
      <c r="EX18" s="679"/>
    </row>
    <row r="19" spans="2:154" x14ac:dyDescent="0.2">
      <c r="B19" s="52" t="s">
        <v>19</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166.26510840449887</v>
      </c>
      <c r="O19" s="217">
        <f t="shared" si="11"/>
        <v>-3.1045557055997541E-4</v>
      </c>
      <c r="P19" s="217">
        <f t="shared" si="11"/>
        <v>2.2204491344096411E-2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77">
        <f t="shared" si="30"/>
        <v>75.679999999999993</v>
      </c>
      <c r="BT19" s="778">
        <f>AR19+AS19</f>
        <v>79.463999999999999</v>
      </c>
      <c r="BU19" s="778">
        <f t="shared" si="28"/>
        <v>79.463999999999999</v>
      </c>
      <c r="BV19" s="778">
        <f t="shared" si="16"/>
        <v>81.351991588763823</v>
      </c>
      <c r="BW19" s="778">
        <f t="shared" si="29"/>
        <v>81.351991588763823</v>
      </c>
      <c r="BX19" s="778">
        <f t="shared" si="17"/>
        <v>81.326735409798943</v>
      </c>
      <c r="BY19" s="778">
        <f t="shared" si="18"/>
        <v>81.326735409798943</v>
      </c>
      <c r="BZ19" s="37"/>
      <c r="CA19" s="52" t="s">
        <v>19</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7"/>
      <c r="CO19" s="217"/>
      <c r="CP19" s="199"/>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row>
    <row r="20" spans="2:154" ht="10.5" x14ac:dyDescent="0.25">
      <c r="B20" s="20" t="s">
        <v>12</v>
      </c>
      <c r="C20" s="775">
        <v>535</v>
      </c>
      <c r="D20" s="775">
        <v>540</v>
      </c>
      <c r="E20" s="775">
        <v>515</v>
      </c>
      <c r="F20" s="775">
        <v>560</v>
      </c>
      <c r="G20" s="775">
        <v>570</v>
      </c>
      <c r="H20" s="775">
        <v>565</v>
      </c>
      <c r="I20" s="775">
        <f t="shared" ref="I20:N20" si="51">SUM(I21:I25)</f>
        <v>798.42057955062307</v>
      </c>
      <c r="J20" s="781">
        <f t="shared" si="51"/>
        <v>633.1188767332967</v>
      </c>
      <c r="K20" s="775">
        <f t="shared" si="51"/>
        <v>663.2510668672578</v>
      </c>
      <c r="L20" s="775">
        <f t="shared" si="51"/>
        <v>673.19506184195188</v>
      </c>
      <c r="M20" s="775">
        <f t="shared" si="51"/>
        <v>786.24151176462738</v>
      </c>
      <c r="N20" s="775">
        <f t="shared" si="51"/>
        <v>528.50222137194919</v>
      </c>
      <c r="O20" s="210">
        <f t="shared" si="11"/>
        <v>0.16792525128358071</v>
      </c>
      <c r="P20" s="210">
        <f t="shared" si="11"/>
        <v>-0.32781185747139252</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76" t="s">
        <v>12</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10">
        <f t="shared" si="37"/>
        <v>0.16792525128358071</v>
      </c>
      <c r="CO20" s="210">
        <f>P20</f>
        <v>-0.32781185747139252</v>
      </c>
      <c r="CP20" s="544"/>
      <c r="CQ20" s="444">
        <f t="shared" ref="CQ20:EC20" si="55">R20</f>
        <v>145</v>
      </c>
      <c r="CR20" s="444">
        <f t="shared" si="55"/>
        <v>125</v>
      </c>
      <c r="CS20" s="444">
        <f t="shared" si="55"/>
        <v>135</v>
      </c>
      <c r="CT20" s="444">
        <f t="shared" si="55"/>
        <v>130</v>
      </c>
      <c r="CU20" s="444">
        <f t="shared" si="55"/>
        <v>125</v>
      </c>
      <c r="CV20" s="444">
        <f t="shared" si="55"/>
        <v>115</v>
      </c>
      <c r="CW20" s="444">
        <f t="shared" si="55"/>
        <v>140</v>
      </c>
      <c r="CX20" s="444">
        <f t="shared" si="55"/>
        <v>135</v>
      </c>
      <c r="CY20" s="444">
        <f t="shared" si="55"/>
        <v>165</v>
      </c>
      <c r="CZ20" s="444">
        <f t="shared" si="55"/>
        <v>130</v>
      </c>
      <c r="DA20" s="444">
        <f t="shared" si="55"/>
        <v>150</v>
      </c>
      <c r="DB20" s="444">
        <f t="shared" si="55"/>
        <v>135</v>
      </c>
      <c r="DC20" s="444">
        <f t="shared" si="55"/>
        <v>160</v>
      </c>
      <c r="DD20" s="444">
        <f t="shared" si="55"/>
        <v>135</v>
      </c>
      <c r="DE20" s="444">
        <f t="shared" si="55"/>
        <v>145</v>
      </c>
      <c r="DF20" s="444">
        <f t="shared" si="55"/>
        <v>135</v>
      </c>
      <c r="DG20" s="444">
        <f t="shared" si="55"/>
        <v>155</v>
      </c>
      <c r="DH20" s="444">
        <f t="shared" si="55"/>
        <v>140</v>
      </c>
      <c r="DI20" s="444">
        <f t="shared" si="55"/>
        <v>266.35295863851979</v>
      </c>
      <c r="DJ20" s="444">
        <f t="shared" si="55"/>
        <v>219.19923531692157</v>
      </c>
      <c r="DK20" s="444">
        <f t="shared" si="55"/>
        <v>160.30232660889823</v>
      </c>
      <c r="DL20" s="444">
        <f t="shared" si="55"/>
        <v>152.56605898628345</v>
      </c>
      <c r="DM20" s="444">
        <f t="shared" si="55"/>
        <v>223.10161978461761</v>
      </c>
      <c r="DN20" s="444">
        <f t="shared" si="55"/>
        <v>103.35082029041671</v>
      </c>
      <c r="DO20" s="444">
        <f t="shared" si="55"/>
        <v>143.72179230090569</v>
      </c>
      <c r="DP20" s="444">
        <f t="shared" si="55"/>
        <v>162.94464435735665</v>
      </c>
      <c r="DQ20" s="444">
        <f t="shared" si="55"/>
        <v>105.09103914887285</v>
      </c>
      <c r="DR20" s="444">
        <f t="shared" si="55"/>
        <v>146.09607073695798</v>
      </c>
      <c r="DS20" s="444">
        <f t="shared" si="55"/>
        <v>311.63641539119806</v>
      </c>
      <c r="DT20" s="444">
        <f t="shared" si="55"/>
        <v>100.42754159022876</v>
      </c>
      <c r="DU20" s="444">
        <f t="shared" si="55"/>
        <v>129.76316252504293</v>
      </c>
      <c r="DV20" s="444">
        <f t="shared" si="55"/>
        <v>150.05956181438211</v>
      </c>
      <c r="DW20" s="444">
        <f t="shared" si="55"/>
        <v>128.33107015934769</v>
      </c>
      <c r="DX20" s="444">
        <f t="shared" si="55"/>
        <v>265.04126734317913</v>
      </c>
      <c r="DY20" s="444">
        <f t="shared" si="55"/>
        <v>294.62123760221255</v>
      </c>
      <c r="DZ20" s="444">
        <f t="shared" si="55"/>
        <v>232.56354787814533</v>
      </c>
      <c r="EA20" s="444">
        <f t="shared" si="55"/>
        <v>126.70274979004166</v>
      </c>
      <c r="EB20" s="444">
        <f t="shared" si="55"/>
        <v>132.35397649422791</v>
      </c>
      <c r="EC20" s="444">
        <f t="shared" si="55"/>
        <v>142.17707687593378</v>
      </c>
      <c r="ED20" s="444"/>
      <c r="EE20" s="444">
        <f t="shared" ref="EE20:EX20" si="56">BF20</f>
        <v>270</v>
      </c>
      <c r="EF20" s="444">
        <f t="shared" si="56"/>
        <v>270</v>
      </c>
      <c r="EG20" s="444">
        <f t="shared" si="56"/>
        <v>265</v>
      </c>
      <c r="EH20" s="444">
        <f t="shared" si="56"/>
        <v>240</v>
      </c>
      <c r="EI20" s="444">
        <f t="shared" si="56"/>
        <v>275</v>
      </c>
      <c r="EJ20" s="444">
        <f t="shared" si="56"/>
        <v>295</v>
      </c>
      <c r="EK20" s="444">
        <f t="shared" si="56"/>
        <v>285</v>
      </c>
      <c r="EL20" s="444">
        <f t="shared" si="56"/>
        <v>295</v>
      </c>
      <c r="EM20" s="444">
        <f t="shared" si="56"/>
        <v>280</v>
      </c>
      <c r="EN20" s="444">
        <f t="shared" si="56"/>
        <v>295</v>
      </c>
      <c r="EO20" s="444">
        <f t="shared" si="56"/>
        <v>485.55219395544134</v>
      </c>
      <c r="EP20" s="444">
        <f t="shared" si="56"/>
        <v>312.86838559518168</v>
      </c>
      <c r="EQ20" s="444">
        <f t="shared" si="56"/>
        <v>326.4524400750343</v>
      </c>
      <c r="ER20" s="444">
        <f t="shared" si="56"/>
        <v>306.66643665826234</v>
      </c>
      <c r="ES20" s="444">
        <f t="shared" si="56"/>
        <v>251.18710988583084</v>
      </c>
      <c r="ET20" s="444">
        <f t="shared" si="56"/>
        <v>412.06395698142683</v>
      </c>
      <c r="EU20" s="444">
        <f t="shared" si="56"/>
        <v>279.82272433942501</v>
      </c>
      <c r="EV20" s="444">
        <f t="shared" si="56"/>
        <v>393.37233750252682</v>
      </c>
      <c r="EW20" s="444">
        <f t="shared" si="56"/>
        <v>527.18478548035785</v>
      </c>
      <c r="EX20" s="444">
        <f t="shared" si="56"/>
        <v>268.87982666597543</v>
      </c>
    </row>
    <row r="21" spans="2:154"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109.62903138134467</v>
      </c>
      <c r="O21" s="208">
        <f t="shared" si="11"/>
        <v>0.23612407747503195</v>
      </c>
      <c r="P21" s="208">
        <f t="shared" si="11"/>
        <v>-0.19850677644520831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15</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8"/>
      <c r="CO21" s="208"/>
      <c r="CP21" s="19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679"/>
      <c r="EI21" s="679"/>
      <c r="EJ21" s="679"/>
      <c r="EK21" s="679"/>
      <c r="EL21" s="679"/>
      <c r="EM21" s="679"/>
      <c r="EN21" s="679"/>
      <c r="EO21" s="679"/>
      <c r="EP21" s="679"/>
      <c r="EQ21" s="679"/>
      <c r="ER21" s="679"/>
      <c r="ES21" s="679"/>
      <c r="ET21" s="679"/>
      <c r="EU21" s="679"/>
      <c r="EV21" s="679"/>
      <c r="EW21" s="679"/>
      <c r="EX21" s="679"/>
    </row>
    <row r="22" spans="2:154" x14ac:dyDescent="0.2">
      <c r="B22" s="10" t="s">
        <v>16</v>
      </c>
      <c r="C22" s="597">
        <v>110</v>
      </c>
      <c r="D22" s="597">
        <v>105</v>
      </c>
      <c r="E22" s="597">
        <v>75</v>
      </c>
      <c r="F22" s="597">
        <v>110</v>
      </c>
      <c r="G22" s="597">
        <v>115</v>
      </c>
      <c r="H22" s="597">
        <v>105</v>
      </c>
      <c r="I22" s="597">
        <v>124.00665058022612</v>
      </c>
      <c r="J22" s="597">
        <v>111.98532416399681</v>
      </c>
      <c r="K22" s="597">
        <v>115.44835955288754</v>
      </c>
      <c r="L22" s="597">
        <v>106.45573844171695</v>
      </c>
      <c r="M22" s="597">
        <v>115.09365669796003</v>
      </c>
      <c r="N22" s="597">
        <v>120.28429405676272</v>
      </c>
      <c r="O22" s="208">
        <f t="shared" si="11"/>
        <v>8.1140935967225714E-2</v>
      </c>
      <c r="P22" s="208">
        <f t="shared" si="11"/>
        <v>4.5099247931833952E-2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16</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8"/>
      <c r="CO22" s="208"/>
      <c r="CP22" s="221"/>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679"/>
      <c r="EI22" s="679"/>
      <c r="EJ22" s="679"/>
      <c r="EK22" s="679"/>
      <c r="EL22" s="679"/>
      <c r="EM22" s="679"/>
      <c r="EN22" s="679"/>
      <c r="EO22" s="679"/>
      <c r="EP22" s="679"/>
      <c r="EQ22" s="679"/>
      <c r="ER22" s="679"/>
      <c r="ES22" s="679"/>
      <c r="ET22" s="679"/>
      <c r="EU22" s="679"/>
      <c r="EV22" s="679"/>
      <c r="EW22" s="679"/>
      <c r="EX22" s="679"/>
    </row>
    <row r="23" spans="2:154" ht="11.15"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62.746467456971274</v>
      </c>
      <c r="O23" s="208">
        <f t="shared" si="11"/>
        <v>-7.5944006038137668E-2</v>
      </c>
      <c r="P23" s="208">
        <f t="shared" si="11"/>
        <v>3.4566587369373902E-2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17</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8"/>
      <c r="CO23" s="208"/>
      <c r="CP23" s="221"/>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679"/>
      <c r="EI23" s="679"/>
      <c r="EJ23" s="679"/>
      <c r="EK23" s="679"/>
      <c r="EL23" s="679"/>
      <c r="EM23" s="679"/>
      <c r="EN23" s="679"/>
      <c r="EO23" s="679"/>
      <c r="EP23" s="679"/>
      <c r="EQ23" s="679"/>
      <c r="ER23" s="679"/>
      <c r="ES23" s="679"/>
      <c r="ET23" s="679"/>
      <c r="EU23" s="679"/>
      <c r="EV23" s="679"/>
      <c r="EW23" s="679"/>
      <c r="EX23" s="679"/>
    </row>
    <row r="24" spans="2:154"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66.604020970567092</v>
      </c>
      <c r="O24" s="208">
        <f t="shared" si="11"/>
        <v>0.23705154158935082</v>
      </c>
      <c r="P24" s="208">
        <f t="shared" si="11"/>
        <v>-0.75411881506244516</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18</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8"/>
      <c r="CO24" s="208"/>
      <c r="CP24" s="19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679"/>
      <c r="EI24" s="679"/>
      <c r="EJ24" s="679"/>
      <c r="EK24" s="679"/>
      <c r="EL24" s="679"/>
      <c r="EM24" s="679"/>
      <c r="EN24" s="679"/>
      <c r="EO24" s="679"/>
      <c r="EP24" s="679"/>
      <c r="EQ24" s="679"/>
      <c r="ER24" s="679"/>
      <c r="ES24" s="679"/>
      <c r="ET24" s="679"/>
      <c r="EU24" s="679"/>
      <c r="EV24" s="679"/>
      <c r="EW24" s="679"/>
      <c r="EX24" s="679"/>
    </row>
    <row r="25" spans="2:154" x14ac:dyDescent="0.2">
      <c r="B25" s="52" t="s">
        <v>19</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169.23840750630347</v>
      </c>
      <c r="O25" s="217">
        <f t="shared" si="11"/>
        <v>0.18286485058193391</v>
      </c>
      <c r="P25" s="217">
        <f t="shared" si="11"/>
        <v>-0.16564735877794834</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77">
        <f t="shared" si="30"/>
        <v>79.456992200587933</v>
      </c>
      <c r="BT25" s="778">
        <f t="shared" si="50"/>
        <v>64.249210996298984</v>
      </c>
      <c r="BU25" s="778">
        <f t="shared" si="28"/>
        <v>87.839722425454241</v>
      </c>
      <c r="BV25" s="778">
        <f t="shared" si="16"/>
        <v>83.694637988722775</v>
      </c>
      <c r="BW25" s="778">
        <f t="shared" si="29"/>
        <v>87.785631865755207</v>
      </c>
      <c r="BX25" s="778">
        <f t="shared" si="17"/>
        <v>111.94961167225198</v>
      </c>
      <c r="BY25" s="778">
        <f t="shared" si="18"/>
        <v>96.920661203031102</v>
      </c>
      <c r="BZ25" s="37"/>
      <c r="CA25" s="52" t="s">
        <v>19</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7"/>
      <c r="CO25" s="217"/>
      <c r="CP25" s="199"/>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row>
    <row r="26" spans="2:154" ht="10.5" x14ac:dyDescent="0.25">
      <c r="B26" s="20" t="s">
        <v>13</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155.75205620052054</v>
      </c>
      <c r="O26" s="210">
        <f t="shared" si="11"/>
        <v>-0.1815725654562409</v>
      </c>
      <c r="P26" s="210">
        <f t="shared" si="11"/>
        <v>-1.2190030155598719E-2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76" t="s">
        <v>13</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10">
        <f t="shared" si="37"/>
        <v>-0.1815725654562409</v>
      </c>
      <c r="CO26" s="210">
        <f>P26</f>
        <v>-1.2190030155598719E-2</v>
      </c>
      <c r="CP26" s="544"/>
      <c r="CQ26" s="444">
        <f t="shared" ref="CQ26:EC26" si="73">R26</f>
        <v>15</v>
      </c>
      <c r="CR26" s="444">
        <f t="shared" si="73"/>
        <v>15</v>
      </c>
      <c r="CS26" s="444">
        <f t="shared" si="73"/>
        <v>45</v>
      </c>
      <c r="CT26" s="444">
        <f t="shared" si="73"/>
        <v>40</v>
      </c>
      <c r="CU26" s="444">
        <f t="shared" si="73"/>
        <v>40</v>
      </c>
      <c r="CV26" s="444">
        <f t="shared" si="73"/>
        <v>40</v>
      </c>
      <c r="CW26" s="444">
        <f t="shared" si="73"/>
        <v>55</v>
      </c>
      <c r="CX26" s="444">
        <f t="shared" si="73"/>
        <v>60</v>
      </c>
      <c r="CY26" s="444">
        <f t="shared" si="73"/>
        <v>55</v>
      </c>
      <c r="CZ26" s="444">
        <f t="shared" si="73"/>
        <v>55</v>
      </c>
      <c r="DA26" s="444">
        <f t="shared" si="73"/>
        <v>35</v>
      </c>
      <c r="DB26" s="444">
        <f t="shared" si="73"/>
        <v>25</v>
      </c>
      <c r="DC26" s="444">
        <f t="shared" si="73"/>
        <v>30</v>
      </c>
      <c r="DD26" s="444">
        <f t="shared" si="73"/>
        <v>30</v>
      </c>
      <c r="DE26" s="444">
        <f t="shared" si="73"/>
        <v>55</v>
      </c>
      <c r="DF26" s="444">
        <f t="shared" si="73"/>
        <v>55</v>
      </c>
      <c r="DG26" s="444">
        <f t="shared" si="73"/>
        <v>55</v>
      </c>
      <c r="DH26" s="444">
        <f t="shared" si="73"/>
        <v>55</v>
      </c>
      <c r="DI26" s="444">
        <f t="shared" si="73"/>
        <v>54.706999082327457</v>
      </c>
      <c r="DJ26" s="444">
        <f t="shared" si="73"/>
        <v>54.706999082327457</v>
      </c>
      <c r="DK26" s="444">
        <f t="shared" si="73"/>
        <v>54.706999082327457</v>
      </c>
      <c r="DL26" s="444">
        <f t="shared" si="73"/>
        <v>54.706999082327457</v>
      </c>
      <c r="DM26" s="444">
        <f t="shared" si="73"/>
        <v>33.175852077934877</v>
      </c>
      <c r="DN26" s="444">
        <f t="shared" si="73"/>
        <v>18.290451516342788</v>
      </c>
      <c r="DO26" s="444">
        <f t="shared" si="73"/>
        <v>21.426618642480928</v>
      </c>
      <c r="DP26" s="444">
        <f t="shared" si="73"/>
        <v>35.993090036457801</v>
      </c>
      <c r="DQ26" s="444">
        <f t="shared" si="73"/>
        <v>35.864535507985934</v>
      </c>
      <c r="DR26" s="444">
        <f t="shared" si="73"/>
        <v>38.430517445326473</v>
      </c>
      <c r="DS26" s="444">
        <f t="shared" si="73"/>
        <v>38.430517445326473</v>
      </c>
      <c r="DT26" s="444">
        <f t="shared" si="73"/>
        <v>56.162545864203082</v>
      </c>
      <c r="DU26" s="444">
        <f t="shared" si="73"/>
        <v>44.060782829446495</v>
      </c>
      <c r="DV26" s="444">
        <f t="shared" si="73"/>
        <v>48.018266583748236</v>
      </c>
      <c r="DW26" s="444">
        <f t="shared" si="73"/>
        <v>48.688351384265005</v>
      </c>
      <c r="DX26" s="444">
        <f t="shared" si="73"/>
        <v>51.887563687924718</v>
      </c>
      <c r="DY26" s="444">
        <f t="shared" si="73"/>
        <v>41.111831926189424</v>
      </c>
      <c r="DZ26" s="444">
        <f t="shared" si="73"/>
        <v>40.288639407183226</v>
      </c>
      <c r="EA26" s="444">
        <f t="shared" si="73"/>
        <v>37.916778099167196</v>
      </c>
      <c r="EB26" s="444">
        <f t="shared" si="73"/>
        <v>38.356858903352347</v>
      </c>
      <c r="EC26" s="444">
        <f t="shared" si="73"/>
        <v>38.938014050130136</v>
      </c>
      <c r="ED26" s="444"/>
      <c r="EE26" s="444">
        <f t="shared" ref="EE26:EX26" si="74">BF26</f>
        <v>30</v>
      </c>
      <c r="EF26" s="444">
        <f t="shared" si="74"/>
        <v>30</v>
      </c>
      <c r="EG26" s="444">
        <f t="shared" si="74"/>
        <v>85</v>
      </c>
      <c r="EH26" s="444">
        <f t="shared" si="74"/>
        <v>80</v>
      </c>
      <c r="EI26" s="444">
        <f t="shared" si="74"/>
        <v>115</v>
      </c>
      <c r="EJ26" s="444">
        <f t="shared" si="74"/>
        <v>110</v>
      </c>
      <c r="EK26" s="444">
        <f t="shared" si="74"/>
        <v>60</v>
      </c>
      <c r="EL26" s="444">
        <f t="shared" si="74"/>
        <v>60</v>
      </c>
      <c r="EM26" s="444">
        <f t="shared" si="74"/>
        <v>110</v>
      </c>
      <c r="EN26" s="444">
        <f t="shared" si="74"/>
        <v>110</v>
      </c>
      <c r="EO26" s="444">
        <f t="shared" si="74"/>
        <v>109.41399816465491</v>
      </c>
      <c r="EP26" s="444">
        <f t="shared" si="74"/>
        <v>109.41399816465491</v>
      </c>
      <c r="EQ26" s="444">
        <f t="shared" si="74"/>
        <v>51.466303594277662</v>
      </c>
      <c r="ER26" s="444">
        <f t="shared" si="74"/>
        <v>57.419708678938733</v>
      </c>
      <c r="ES26" s="444">
        <f t="shared" si="74"/>
        <v>74.295052953312407</v>
      </c>
      <c r="ET26" s="444">
        <f t="shared" si="74"/>
        <v>94.593063309529555</v>
      </c>
      <c r="EU26" s="444">
        <f t="shared" si="74"/>
        <v>92.079049413194724</v>
      </c>
      <c r="EV26" s="444">
        <f t="shared" si="74"/>
        <v>100.57591507218973</v>
      </c>
      <c r="EW26" s="444">
        <f t="shared" si="74"/>
        <v>81.40047133337265</v>
      </c>
      <c r="EX26" s="444">
        <f t="shared" si="74"/>
        <v>76.854792149297339</v>
      </c>
    </row>
    <row r="27" spans="2:154" x14ac:dyDescent="0.2">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208">
        <f t="shared" si="11"/>
        <v>6.8290098262495658E-3</v>
      </c>
      <c r="P27" s="208">
        <f t="shared" si="11"/>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15</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8"/>
      <c r="CO27" s="208"/>
      <c r="CP27" s="19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679"/>
      <c r="EI27" s="679"/>
      <c r="EJ27" s="679"/>
      <c r="EK27" s="679"/>
      <c r="EL27" s="679"/>
      <c r="EM27" s="679"/>
      <c r="EN27" s="679"/>
      <c r="EO27" s="679"/>
      <c r="EP27" s="679"/>
      <c r="EQ27" s="679"/>
      <c r="ER27" s="679"/>
      <c r="ES27" s="679"/>
      <c r="ET27" s="679"/>
      <c r="EU27" s="679"/>
      <c r="EV27" s="679"/>
      <c r="EW27" s="679"/>
      <c r="EX27" s="679"/>
    </row>
    <row r="28" spans="2:154" x14ac:dyDescent="0.2">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18.028870021330835</v>
      </c>
      <c r="O28" s="208">
        <f t="shared" si="11"/>
        <v>-0.26082399759024955</v>
      </c>
      <c r="P28" s="208">
        <f t="shared" si="11"/>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16</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8"/>
      <c r="CO28" s="208"/>
      <c r="CP28" s="19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679"/>
      <c r="EI28" s="679"/>
      <c r="EJ28" s="679"/>
      <c r="EK28" s="679"/>
      <c r="EL28" s="679"/>
      <c r="EM28" s="679"/>
      <c r="EN28" s="679"/>
      <c r="EO28" s="679"/>
      <c r="EP28" s="679"/>
      <c r="EQ28" s="679"/>
      <c r="ER28" s="679"/>
      <c r="ES28" s="679"/>
      <c r="ET28" s="679"/>
      <c r="EU28" s="679"/>
      <c r="EV28" s="679"/>
      <c r="EW28" s="679"/>
      <c r="EX28" s="679"/>
    </row>
    <row r="29" spans="2:154" x14ac:dyDescent="0.2">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11"/>
        <v>-0.442118806787833</v>
      </c>
      <c r="P29" s="208">
        <f t="shared" si="11"/>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17</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8"/>
      <c r="CO29" s="208"/>
      <c r="CP29" s="19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679"/>
      <c r="EI29" s="679"/>
      <c r="EJ29" s="679"/>
      <c r="EK29" s="679"/>
      <c r="EL29" s="679"/>
      <c r="EM29" s="679"/>
      <c r="EN29" s="679"/>
      <c r="EO29" s="679"/>
      <c r="EP29" s="679"/>
      <c r="EQ29" s="679"/>
      <c r="ER29" s="679"/>
      <c r="ES29" s="679"/>
      <c r="ET29" s="679"/>
      <c r="EU29" s="679"/>
      <c r="EV29" s="679"/>
      <c r="EW29" s="679"/>
      <c r="EX29" s="679"/>
    </row>
    <row r="30" spans="2:154" x14ac:dyDescent="0.2">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18.308027352491731</v>
      </c>
      <c r="O30" s="208">
        <f t="shared" si="11"/>
        <v>-0.10169799065637664</v>
      </c>
      <c r="P30" s="208">
        <f t="shared" si="11"/>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18</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8"/>
      <c r="CO30" s="208"/>
      <c r="CP30" s="19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679"/>
      <c r="EI30" s="679"/>
      <c r="EJ30" s="679"/>
      <c r="EK30" s="679"/>
      <c r="EL30" s="679"/>
      <c r="EM30" s="679"/>
      <c r="EN30" s="679"/>
      <c r="EO30" s="679"/>
      <c r="EP30" s="679"/>
      <c r="EQ30" s="679"/>
      <c r="ER30" s="679"/>
      <c r="ES30" s="679"/>
      <c r="ET30" s="679"/>
      <c r="EU30" s="679"/>
      <c r="EV30" s="679"/>
      <c r="EW30" s="679"/>
      <c r="EX30" s="679"/>
    </row>
    <row r="31" spans="2:154" x14ac:dyDescent="0.2">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11"/>
        <v>-0.25397471703556573</v>
      </c>
      <c r="P31" s="217">
        <f t="shared" si="11"/>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77">
        <f t="shared" si="30"/>
        <v>32.462260781783442</v>
      </c>
      <c r="BT31" s="778">
        <f t="shared" si="50"/>
        <v>24.446193356734</v>
      </c>
      <c r="BU31" s="778">
        <f t="shared" si="28"/>
        <v>42.717340500508527</v>
      </c>
      <c r="BV31" s="778">
        <f t="shared" si="16"/>
        <v>40.302453217972641</v>
      </c>
      <c r="BW31" s="778">
        <f t="shared" si="29"/>
        <v>45.233789689410258</v>
      </c>
      <c r="BX31" s="778">
        <f t="shared" si="17"/>
        <v>32.537736570943132</v>
      </c>
      <c r="BY31" s="778">
        <f t="shared" si="18"/>
        <v>30.599497597311814</v>
      </c>
      <c r="BZ31" s="37"/>
      <c r="CA31" s="52" t="s">
        <v>19</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7"/>
      <c r="CO31" s="217"/>
      <c r="CP31" s="199"/>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row>
    <row r="32" spans="2:154" ht="10.5" x14ac:dyDescent="0.25">
      <c r="B32" s="20" t="s">
        <v>10</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88.432300080977953</v>
      </c>
      <c r="O32" s="210">
        <f t="shared" si="11"/>
        <v>-0.15942845494850211</v>
      </c>
      <c r="P32" s="210">
        <f t="shared" si="11"/>
        <v>-7.1762563673234414E-3</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76" t="s">
        <v>10</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10">
        <f t="shared" si="37"/>
        <v>-0.15942845494850211</v>
      </c>
      <c r="CO32" s="210">
        <f>P32</f>
        <v>-7.1762563673234414E-3</v>
      </c>
      <c r="CP32" s="544"/>
      <c r="CQ32" s="444">
        <f t="shared" ref="CQ32:EC32" si="88">R32</f>
        <v>55</v>
      </c>
      <c r="CR32" s="444">
        <f t="shared" si="88"/>
        <v>60</v>
      </c>
      <c r="CS32" s="444">
        <f t="shared" si="88"/>
        <v>60</v>
      </c>
      <c r="CT32" s="444">
        <f t="shared" si="88"/>
        <v>50</v>
      </c>
      <c r="CU32" s="444">
        <f t="shared" si="88"/>
        <v>50</v>
      </c>
      <c r="CV32" s="444">
        <f t="shared" si="88"/>
        <v>50</v>
      </c>
      <c r="CW32" s="444">
        <f t="shared" si="88"/>
        <v>50</v>
      </c>
      <c r="CX32" s="444">
        <f t="shared" si="88"/>
        <v>50</v>
      </c>
      <c r="CY32" s="444">
        <f t="shared" si="88"/>
        <v>50</v>
      </c>
      <c r="CZ32" s="444">
        <f t="shared" si="88"/>
        <v>50</v>
      </c>
      <c r="DA32" s="444">
        <f t="shared" si="88"/>
        <v>55</v>
      </c>
      <c r="DB32" s="444">
        <f t="shared" si="88"/>
        <v>50</v>
      </c>
      <c r="DC32" s="444">
        <f t="shared" si="88"/>
        <v>50</v>
      </c>
      <c r="DD32" s="444">
        <f t="shared" si="88"/>
        <v>65</v>
      </c>
      <c r="DE32" s="444">
        <f t="shared" si="88"/>
        <v>55</v>
      </c>
      <c r="DF32" s="444">
        <f t="shared" si="88"/>
        <v>50</v>
      </c>
      <c r="DG32" s="444">
        <f t="shared" si="88"/>
        <v>50</v>
      </c>
      <c r="DH32" s="444">
        <f t="shared" si="88"/>
        <v>55</v>
      </c>
      <c r="DI32" s="444">
        <f t="shared" si="88"/>
        <v>35.253865920000003</v>
      </c>
      <c r="DJ32" s="444">
        <f t="shared" si="88"/>
        <v>35.729599999999998</v>
      </c>
      <c r="DK32" s="444">
        <f t="shared" si="88"/>
        <v>37.484800000000007</v>
      </c>
      <c r="DL32" s="444">
        <f t="shared" si="88"/>
        <v>35.900320000000001</v>
      </c>
      <c r="DM32" s="444">
        <f t="shared" si="88"/>
        <v>32.069000000000003</v>
      </c>
      <c r="DN32" s="444">
        <f t="shared" si="88"/>
        <v>29.286999999999999</v>
      </c>
      <c r="DO32" s="444">
        <f t="shared" si="88"/>
        <v>32.602000000000004</v>
      </c>
      <c r="DP32" s="444">
        <f t="shared" si="88"/>
        <v>35.814</v>
      </c>
      <c r="DQ32" s="444">
        <f t="shared" si="88"/>
        <v>33.107999999999997</v>
      </c>
      <c r="DR32" s="444">
        <f t="shared" si="88"/>
        <v>35.045249999999996</v>
      </c>
      <c r="DS32" s="444">
        <f t="shared" si="88"/>
        <v>34.968000000000004</v>
      </c>
      <c r="DT32" s="444">
        <f t="shared" si="88"/>
        <v>31.80536</v>
      </c>
      <c r="DU32" s="444">
        <f t="shared" si="88"/>
        <v>29.650399999999998</v>
      </c>
      <c r="DV32" s="444">
        <f t="shared" si="88"/>
        <v>26.92</v>
      </c>
      <c r="DW32" s="444">
        <f t="shared" si="88"/>
        <v>25.78</v>
      </c>
      <c r="DX32" s="444">
        <f t="shared" si="88"/>
        <v>23.614999999999998</v>
      </c>
      <c r="DY32" s="444">
        <f t="shared" si="88"/>
        <v>22.503</v>
      </c>
      <c r="DZ32" s="444">
        <f t="shared" si="88"/>
        <v>22.591999999999999</v>
      </c>
      <c r="EA32" s="444">
        <f t="shared" si="88"/>
        <v>22.015999999999998</v>
      </c>
      <c r="EB32" s="444">
        <f t="shared" si="88"/>
        <v>22.2605</v>
      </c>
      <c r="EC32" s="444">
        <f t="shared" si="88"/>
        <v>22.265000000000001</v>
      </c>
      <c r="ED32" s="444"/>
      <c r="EE32" s="444">
        <f t="shared" ref="EE32:EX32" si="89">BF32</f>
        <v>100</v>
      </c>
      <c r="EF32" s="444">
        <f t="shared" si="89"/>
        <v>115</v>
      </c>
      <c r="EG32" s="444">
        <f t="shared" si="89"/>
        <v>110</v>
      </c>
      <c r="EH32" s="444">
        <f t="shared" si="89"/>
        <v>100</v>
      </c>
      <c r="EI32" s="444">
        <f t="shared" si="89"/>
        <v>100</v>
      </c>
      <c r="EJ32" s="444">
        <f t="shared" si="89"/>
        <v>100</v>
      </c>
      <c r="EK32" s="444">
        <f t="shared" si="89"/>
        <v>105</v>
      </c>
      <c r="EL32" s="444">
        <f t="shared" si="89"/>
        <v>115</v>
      </c>
      <c r="EM32" s="444">
        <f t="shared" si="89"/>
        <v>105</v>
      </c>
      <c r="EN32" s="444">
        <f t="shared" si="89"/>
        <v>105</v>
      </c>
      <c r="EO32" s="444">
        <f t="shared" si="89"/>
        <v>70.98346592</v>
      </c>
      <c r="EP32" s="444">
        <f t="shared" si="89"/>
        <v>73.385120000000001</v>
      </c>
      <c r="EQ32" s="444">
        <f t="shared" si="89"/>
        <v>61.356000000000002</v>
      </c>
      <c r="ER32" s="444">
        <f t="shared" si="89"/>
        <v>68.415999999999997</v>
      </c>
      <c r="ES32" s="444">
        <f t="shared" si="89"/>
        <v>68.153249999999986</v>
      </c>
      <c r="ET32" s="444">
        <f t="shared" si="89"/>
        <v>66.773359999999997</v>
      </c>
      <c r="EU32" s="444">
        <f t="shared" si="89"/>
        <v>56.570399999999999</v>
      </c>
      <c r="EV32" s="444">
        <f t="shared" si="89"/>
        <v>49.394999999999996</v>
      </c>
      <c r="EW32" s="444">
        <f t="shared" si="89"/>
        <v>45.094999999999999</v>
      </c>
      <c r="EX32" s="444">
        <f t="shared" si="89"/>
        <v>44.280999999999999</v>
      </c>
    </row>
    <row r="33" spans="2:15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23.39034337141867</v>
      </c>
      <c r="O33" s="208">
        <f t="shared" si="11"/>
        <v>-0.16256491593750022</v>
      </c>
      <c r="P33" s="208">
        <f t="shared" si="11"/>
        <v>-1.6472358835794232E-2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15</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8"/>
      <c r="CO33" s="208"/>
      <c r="CP33" s="19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679"/>
      <c r="EI33" s="679"/>
      <c r="EJ33" s="679"/>
      <c r="EK33" s="679"/>
      <c r="EL33" s="679"/>
      <c r="EM33" s="679"/>
      <c r="EN33" s="679"/>
      <c r="EO33" s="679"/>
      <c r="EP33" s="679"/>
      <c r="EQ33" s="679"/>
      <c r="ER33" s="679"/>
      <c r="ES33" s="679"/>
      <c r="ET33" s="679"/>
      <c r="EU33" s="679"/>
      <c r="EV33" s="679"/>
      <c r="EW33" s="679"/>
      <c r="EX33" s="679"/>
    </row>
    <row r="34" spans="2:15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16.271543214899943</v>
      </c>
      <c r="O34" s="208">
        <f t="shared" si="11"/>
        <v>-0.18669023478801006</v>
      </c>
      <c r="P34" s="208">
        <f t="shared" si="11"/>
        <v>2.0556250438058532E-2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16</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8"/>
      <c r="CO34" s="208"/>
      <c r="CP34" s="221"/>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679"/>
      <c r="EI34" s="679"/>
      <c r="EJ34" s="679"/>
      <c r="EK34" s="679"/>
      <c r="EL34" s="679"/>
      <c r="EM34" s="679"/>
      <c r="EN34" s="679"/>
      <c r="EO34" s="679"/>
      <c r="EP34" s="679"/>
      <c r="EQ34" s="679"/>
      <c r="ER34" s="679"/>
      <c r="ES34" s="679"/>
      <c r="ET34" s="679"/>
      <c r="EU34" s="679"/>
      <c r="EV34" s="679"/>
      <c r="EW34" s="679"/>
      <c r="EX34" s="679"/>
    </row>
    <row r="35" spans="2:15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11.805712060810558</v>
      </c>
      <c r="O35" s="208">
        <f t="shared" si="11"/>
        <v>-0.1529625199865674</v>
      </c>
      <c r="P35" s="208">
        <f t="shared" si="11"/>
        <v>1.1770761640933713E-2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17</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8"/>
      <c r="CO35" s="208"/>
      <c r="CP35" s="221"/>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679"/>
      <c r="EI35" s="679"/>
      <c r="EJ35" s="679"/>
      <c r="EK35" s="679"/>
      <c r="EL35" s="679"/>
      <c r="EM35" s="679"/>
      <c r="EN35" s="679"/>
      <c r="EO35" s="679"/>
      <c r="EP35" s="679"/>
      <c r="EQ35" s="679"/>
      <c r="ER35" s="679"/>
      <c r="ES35" s="679"/>
      <c r="ET35" s="679"/>
      <c r="EU35" s="679"/>
      <c r="EV35" s="679"/>
      <c r="EW35" s="679"/>
      <c r="EX35" s="679"/>
    </row>
    <row r="36" spans="2:15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18.526566866964881</v>
      </c>
      <c r="O36" s="208">
        <f t="shared" si="11"/>
        <v>-0.14371683728398799</v>
      </c>
      <c r="P36" s="208">
        <f t="shared" si="11"/>
        <v>-4.5887273894285596E-2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18</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8"/>
      <c r="CO36" s="208"/>
      <c r="CP36" s="19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679"/>
      <c r="EI36" s="679"/>
      <c r="EJ36" s="679"/>
      <c r="EK36" s="679"/>
      <c r="EL36" s="679"/>
      <c r="EM36" s="679"/>
      <c r="EN36" s="679"/>
      <c r="EO36" s="679"/>
      <c r="EP36" s="679"/>
      <c r="EQ36" s="679"/>
      <c r="ER36" s="679"/>
      <c r="ES36" s="679"/>
      <c r="ET36" s="679"/>
      <c r="EU36" s="679"/>
      <c r="EV36" s="679"/>
      <c r="EW36" s="679"/>
      <c r="EX36" s="679"/>
    </row>
    <row r="37" spans="2:15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18.438134566883903</v>
      </c>
      <c r="O37" s="217">
        <f t="shared" si="11"/>
        <v>-0.15114696189380761</v>
      </c>
      <c r="P37" s="618">
        <f t="shared" si="11"/>
        <v>9.7743929142102282E-3</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86"/>
      <c r="BT37" s="778"/>
      <c r="BU37" s="778"/>
      <c r="BV37" s="778"/>
      <c r="BW37" s="778">
        <f t="shared" si="29"/>
        <v>0</v>
      </c>
      <c r="BX37" s="778">
        <f t="shared" si="17"/>
        <v>0</v>
      </c>
      <c r="BY37" s="778">
        <f t="shared" si="18"/>
        <v>0</v>
      </c>
      <c r="BZ37" s="37"/>
      <c r="CA37" s="52" t="s">
        <v>19</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7"/>
      <c r="CO37" s="217"/>
      <c r="CP37" s="199"/>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row>
    <row r="38" spans="2:154" ht="10.5" x14ac:dyDescent="0.25">
      <c r="B38" s="20" t="s">
        <v>11</v>
      </c>
      <c r="C38" s="775">
        <v>180</v>
      </c>
      <c r="D38" s="775">
        <v>225</v>
      </c>
      <c r="E38" s="775">
        <v>300</v>
      </c>
      <c r="F38" s="775">
        <v>320</v>
      </c>
      <c r="G38" s="775">
        <v>260</v>
      </c>
      <c r="H38" s="775">
        <v>275</v>
      </c>
      <c r="I38" s="775">
        <f t="shared" ref="I38:N38" si="100">SUM(I39:I43)</f>
        <v>227.60982070977275</v>
      </c>
      <c r="J38" s="775">
        <f t="shared" si="100"/>
        <v>473.1484547709764</v>
      </c>
      <c r="K38" s="775">
        <f t="shared" si="100"/>
        <v>752.95819741459582</v>
      </c>
      <c r="L38" s="775">
        <f t="shared" si="100"/>
        <v>505.07680845369225</v>
      </c>
      <c r="M38" s="775">
        <f t="shared" si="100"/>
        <v>701.11652535107237</v>
      </c>
      <c r="N38" s="775">
        <f t="shared" si="100"/>
        <v>524.17610471747639</v>
      </c>
      <c r="O38" s="210">
        <f t="shared" si="11"/>
        <v>0.38813842492107598</v>
      </c>
      <c r="P38" s="617">
        <f t="shared" si="11"/>
        <v>-0.25236949099865535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76" t="s">
        <v>11</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10">
        <f t="shared" si="37"/>
        <v>0.38813842492107598</v>
      </c>
      <c r="CO38" s="210">
        <f>P38</f>
        <v>-0.25236949099865535</v>
      </c>
      <c r="CP38" s="544"/>
      <c r="CQ38" s="444">
        <f t="shared" ref="CQ38:EC38" si="103">R38</f>
        <v>45</v>
      </c>
      <c r="CR38" s="444">
        <f t="shared" si="103"/>
        <v>55</v>
      </c>
      <c r="CS38" s="444">
        <f t="shared" si="103"/>
        <v>55</v>
      </c>
      <c r="CT38" s="444">
        <f t="shared" si="103"/>
        <v>65</v>
      </c>
      <c r="CU38" s="444">
        <f t="shared" si="103"/>
        <v>85</v>
      </c>
      <c r="CV38" s="444">
        <f t="shared" si="103"/>
        <v>95</v>
      </c>
      <c r="CW38" s="444">
        <f t="shared" si="103"/>
        <v>90</v>
      </c>
      <c r="CX38" s="444">
        <f t="shared" si="103"/>
        <v>110</v>
      </c>
      <c r="CY38" s="444">
        <f t="shared" si="103"/>
        <v>85</v>
      </c>
      <c r="CZ38" s="444">
        <f t="shared" si="103"/>
        <v>40</v>
      </c>
      <c r="DA38" s="444">
        <f t="shared" si="103"/>
        <v>60</v>
      </c>
      <c r="DB38" s="444">
        <f t="shared" si="103"/>
        <v>70</v>
      </c>
      <c r="DC38" s="444">
        <f t="shared" si="103"/>
        <v>65</v>
      </c>
      <c r="DD38" s="444">
        <f t="shared" si="103"/>
        <v>55</v>
      </c>
      <c r="DE38" s="444">
        <f t="shared" si="103"/>
        <v>70</v>
      </c>
      <c r="DF38" s="444">
        <f t="shared" si="103"/>
        <v>65</v>
      </c>
      <c r="DG38" s="444">
        <f t="shared" si="103"/>
        <v>70</v>
      </c>
      <c r="DH38" s="444">
        <f t="shared" si="103"/>
        <v>70</v>
      </c>
      <c r="DI38" s="444">
        <f t="shared" si="103"/>
        <v>115.52785004885301</v>
      </c>
      <c r="DJ38" s="444">
        <f t="shared" si="103"/>
        <v>28.708334595919801</v>
      </c>
      <c r="DK38" s="444">
        <f t="shared" si="103"/>
        <v>69.424871780826408</v>
      </c>
      <c r="DL38" s="444">
        <f t="shared" si="103"/>
        <v>13.948764284173521</v>
      </c>
      <c r="DM38" s="444">
        <f t="shared" si="103"/>
        <v>160.92805484004475</v>
      </c>
      <c r="DN38" s="444">
        <f t="shared" si="103"/>
        <v>27.931164048001953</v>
      </c>
      <c r="DO38" s="444">
        <f t="shared" si="103"/>
        <v>194.03720045453909</v>
      </c>
      <c r="DP38" s="444">
        <f t="shared" si="103"/>
        <v>90.252035428390613</v>
      </c>
      <c r="DQ38" s="444">
        <f t="shared" si="103"/>
        <v>101.62376663014028</v>
      </c>
      <c r="DR38" s="444">
        <f t="shared" si="103"/>
        <v>373.37792404275092</v>
      </c>
      <c r="DS38" s="444">
        <f t="shared" si="103"/>
        <v>137.74934646879498</v>
      </c>
      <c r="DT38" s="444">
        <f t="shared" si="103"/>
        <v>140.20716027290959</v>
      </c>
      <c r="DU38" s="444">
        <f t="shared" si="103"/>
        <v>150.24889961230423</v>
      </c>
      <c r="DV38" s="444">
        <f t="shared" si="103"/>
        <v>202.26501444897195</v>
      </c>
      <c r="DW38" s="444">
        <f t="shared" si="103"/>
        <v>150.97128093828448</v>
      </c>
      <c r="DX38" s="444">
        <f t="shared" si="103"/>
        <v>1.591613454131604</v>
      </c>
      <c r="DY38" s="444">
        <f t="shared" si="103"/>
        <v>80.473114021488257</v>
      </c>
      <c r="DZ38" s="444">
        <f t="shared" si="103"/>
        <v>161.35589865583614</v>
      </c>
      <c r="EA38" s="444">
        <f t="shared" si="103"/>
        <v>149.19003228815041</v>
      </c>
      <c r="EB38" s="444">
        <f t="shared" si="103"/>
        <v>310.09748038559763</v>
      </c>
      <c r="EC38" s="444">
        <f t="shared" si="103"/>
        <v>174.99661645222591</v>
      </c>
      <c r="ED38" s="444"/>
      <c r="EE38" s="444">
        <f t="shared" ref="EE38:EX38" si="104">BF38</f>
        <v>125</v>
      </c>
      <c r="EF38" s="444">
        <f t="shared" si="104"/>
        <v>100</v>
      </c>
      <c r="EG38" s="444">
        <f t="shared" si="104"/>
        <v>120</v>
      </c>
      <c r="EH38" s="444">
        <f t="shared" si="104"/>
        <v>180</v>
      </c>
      <c r="EI38" s="444">
        <f t="shared" si="104"/>
        <v>200</v>
      </c>
      <c r="EJ38" s="444">
        <f t="shared" si="104"/>
        <v>125</v>
      </c>
      <c r="EK38" s="444">
        <f t="shared" si="104"/>
        <v>130</v>
      </c>
      <c r="EL38" s="444">
        <f t="shared" si="104"/>
        <v>120</v>
      </c>
      <c r="EM38" s="444">
        <f t="shared" si="104"/>
        <v>135</v>
      </c>
      <c r="EN38" s="444">
        <f t="shared" si="104"/>
        <v>140</v>
      </c>
      <c r="EO38" s="444">
        <f t="shared" si="104"/>
        <v>144.23618464477281</v>
      </c>
      <c r="EP38" s="444">
        <f t="shared" si="104"/>
        <v>83.373636064999928</v>
      </c>
      <c r="EQ38" s="444">
        <f t="shared" si="104"/>
        <v>188.85921888804671</v>
      </c>
      <c r="ER38" s="444">
        <f t="shared" si="104"/>
        <v>284.28923588292969</v>
      </c>
      <c r="ES38" s="444">
        <f t="shared" si="104"/>
        <v>475.00169067289119</v>
      </c>
      <c r="ET38" s="444">
        <f t="shared" si="104"/>
        <v>277.95650674170457</v>
      </c>
      <c r="EU38" s="444">
        <f t="shared" si="104"/>
        <v>352.51391406127618</v>
      </c>
      <c r="EV38" s="444">
        <f t="shared" si="104"/>
        <v>152.56289439241607</v>
      </c>
      <c r="EW38" s="444">
        <f t="shared" si="104"/>
        <v>241.82901267732439</v>
      </c>
      <c r="EX38" s="444">
        <f t="shared" si="104"/>
        <v>324.18664874037631</v>
      </c>
    </row>
    <row r="39" spans="2:154" ht="10.5" x14ac:dyDescent="0.25">
      <c r="B39" s="10" t="s">
        <v>15</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8">
        <f t="shared" si="11"/>
        <v>0.60645703704316611</v>
      </c>
      <c r="P39" s="208">
        <f t="shared" si="11"/>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15</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8"/>
      <c r="CO39" s="208"/>
      <c r="CP39" s="19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679"/>
      <c r="EI39" s="679"/>
      <c r="EJ39" s="679"/>
      <c r="EK39" s="679"/>
      <c r="EL39" s="679"/>
      <c r="EM39" s="679"/>
      <c r="EN39" s="679"/>
      <c r="EO39" s="679"/>
      <c r="EP39" s="679"/>
      <c r="EQ39" s="679"/>
      <c r="ER39" s="679"/>
      <c r="ES39" s="679"/>
      <c r="ET39" s="679"/>
      <c r="EU39" s="679"/>
      <c r="EV39" s="679"/>
      <c r="EW39" s="679"/>
      <c r="EX39" s="679"/>
    </row>
    <row r="40" spans="2:154" ht="10.5" x14ac:dyDescent="0.25">
      <c r="B40" s="10" t="s">
        <v>16</v>
      </c>
      <c r="C40" s="787">
        <v>-5</v>
      </c>
      <c r="D40" s="787">
        <v>10</v>
      </c>
      <c r="E40" s="787">
        <v>5</v>
      </c>
      <c r="F40" s="787">
        <v>5</v>
      </c>
      <c r="G40" s="787">
        <v>5</v>
      </c>
      <c r="H40" s="787">
        <v>20</v>
      </c>
      <c r="I40" s="788">
        <v>65.070712975793626</v>
      </c>
      <c r="J40" s="788">
        <v>36.44975114331443</v>
      </c>
      <c r="K40" s="788">
        <v>6.4190831113023998</v>
      </c>
      <c r="L40" s="788">
        <v>22.37654254430489</v>
      </c>
      <c r="M40" s="788">
        <v>16.059837266948009</v>
      </c>
      <c r="N40" s="788">
        <v>6.7838406255349151</v>
      </c>
      <c r="O40" s="208">
        <f t="shared" si="11"/>
        <v>-0.28229138906736784</v>
      </c>
      <c r="P40" s="208">
        <f t="shared" si="11"/>
        <v>-0.57758970325954562</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16</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8"/>
      <c r="CO40" s="208"/>
      <c r="CP40" s="221"/>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679"/>
      <c r="EI40" s="679"/>
      <c r="EJ40" s="679"/>
      <c r="EK40" s="679"/>
      <c r="EL40" s="679"/>
      <c r="EM40" s="679"/>
      <c r="EN40" s="679"/>
      <c r="EO40" s="679"/>
      <c r="EP40" s="679"/>
      <c r="EQ40" s="679"/>
      <c r="ER40" s="679"/>
      <c r="ES40" s="679"/>
      <c r="ET40" s="679"/>
      <c r="EU40" s="679"/>
      <c r="EV40" s="679"/>
      <c r="EW40" s="679"/>
      <c r="EX40" s="679"/>
    </row>
    <row r="41" spans="2:154" ht="10.5" x14ac:dyDescent="0.25">
      <c r="B41" s="10" t="s">
        <v>17</v>
      </c>
      <c r="C41" s="787">
        <v>0</v>
      </c>
      <c r="D41" s="787">
        <v>-10</v>
      </c>
      <c r="E41" s="787">
        <v>0</v>
      </c>
      <c r="F41" s="787">
        <v>-10</v>
      </c>
      <c r="G41" s="787">
        <v>-10</v>
      </c>
      <c r="H41" s="787">
        <v>0</v>
      </c>
      <c r="I41" s="788">
        <v>-38.413840380904006</v>
      </c>
      <c r="J41" s="788">
        <v>-63.210784112855521</v>
      </c>
      <c r="K41" s="788">
        <v>7.2033887490634347</v>
      </c>
      <c r="L41" s="788">
        <v>-150.66460003943456</v>
      </c>
      <c r="M41" s="788">
        <v>4.7680946122528667</v>
      </c>
      <c r="N41" s="788">
        <v>-9.2859002114601417</v>
      </c>
      <c r="O41" s="208" t="str">
        <f t="shared" si="11"/>
        <v>N/A</v>
      </c>
      <c r="P41" s="208" t="str">
        <f t="shared" si="11"/>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17</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8"/>
      <c r="CO41" s="208"/>
      <c r="CP41" s="221"/>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679"/>
      <c r="EI41" s="679"/>
      <c r="EJ41" s="679"/>
      <c r="EK41" s="679"/>
      <c r="EL41" s="679"/>
      <c r="EM41" s="679"/>
      <c r="EN41" s="679"/>
      <c r="EO41" s="679"/>
      <c r="EP41" s="679"/>
      <c r="EQ41" s="679"/>
      <c r="ER41" s="679"/>
      <c r="ES41" s="679"/>
      <c r="ET41" s="679"/>
      <c r="EU41" s="679"/>
      <c r="EV41" s="679"/>
      <c r="EW41" s="679"/>
      <c r="EX41" s="679"/>
    </row>
    <row r="42" spans="2:154" ht="10.5" x14ac:dyDescent="0.25">
      <c r="B42" s="10" t="s">
        <v>18</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479.56571839526276</v>
      </c>
      <c r="O42" s="208">
        <f t="shared" si="11"/>
        <v>0.24245532860128227</v>
      </c>
      <c r="P42" s="208">
        <f t="shared" si="11"/>
        <v>-0.26371899773046625</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18</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8"/>
      <c r="CO42" s="208"/>
      <c r="CP42" s="19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679"/>
      <c r="EI42" s="679"/>
      <c r="EJ42" s="679"/>
      <c r="EK42" s="679"/>
      <c r="EL42" s="679"/>
      <c r="EM42" s="679"/>
      <c r="EN42" s="679"/>
      <c r="EO42" s="679"/>
      <c r="EP42" s="679"/>
      <c r="EQ42" s="679"/>
      <c r="ER42" s="679"/>
      <c r="ES42" s="679"/>
      <c r="ET42" s="679"/>
      <c r="EU42" s="679"/>
      <c r="EV42" s="679"/>
      <c r="EW42" s="679"/>
      <c r="EX42" s="679"/>
    </row>
    <row r="43" spans="2:154" ht="10.5" x14ac:dyDescent="0.25">
      <c r="B43" s="52" t="s">
        <v>19</v>
      </c>
      <c r="C43" s="787">
        <v>30</v>
      </c>
      <c r="D43" s="787">
        <v>45</v>
      </c>
      <c r="E43" s="787">
        <v>100</v>
      </c>
      <c r="F43" s="787">
        <v>90</v>
      </c>
      <c r="G43" s="787">
        <v>95</v>
      </c>
      <c r="H43" s="787">
        <v>130</v>
      </c>
      <c r="I43" s="788">
        <v>106.56643988026374</v>
      </c>
      <c r="J43" s="788">
        <v>139.49235474921136</v>
      </c>
      <c r="K43" s="788">
        <v>-35.575082884664994</v>
      </c>
      <c r="L43" s="788">
        <v>82.45697198852622</v>
      </c>
      <c r="M43" s="788">
        <v>-13.899827145710674</v>
      </c>
      <c r="N43" s="788">
        <v>31.40672842854508</v>
      </c>
      <c r="O43" s="217" t="str">
        <f t="shared" si="11"/>
        <v>N/A</v>
      </c>
      <c r="P43" s="208" t="str">
        <f t="shared" si="11"/>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86"/>
      <c r="BT43" s="778"/>
      <c r="BU43" s="778"/>
      <c r="BV43" s="778"/>
      <c r="BW43" s="778">
        <f t="shared" si="29"/>
        <v>0</v>
      </c>
      <c r="BX43" s="778">
        <f t="shared" si="17"/>
        <v>0</v>
      </c>
      <c r="BY43" s="778">
        <f t="shared" si="18"/>
        <v>0</v>
      </c>
      <c r="BZ43" s="37"/>
      <c r="CA43" s="52" t="s">
        <v>19</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7"/>
      <c r="CO43" s="217"/>
      <c r="CP43" s="199"/>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row>
    <row r="44" spans="2:154" ht="10.5" x14ac:dyDescent="0.25">
      <c r="B44" s="239" t="s">
        <v>58</v>
      </c>
      <c r="C44" s="789">
        <v>220</v>
      </c>
      <c r="D44" s="789">
        <v>225</v>
      </c>
      <c r="E44" s="789">
        <v>240</v>
      </c>
      <c r="F44" s="789">
        <v>235</v>
      </c>
      <c r="G44" s="789">
        <v>235</v>
      </c>
      <c r="H44" s="789">
        <v>235</v>
      </c>
      <c r="I44" s="789">
        <v>277.1999040141219</v>
      </c>
      <c r="J44" s="789">
        <v>254.04265640295137</v>
      </c>
      <c r="K44" s="789">
        <v>264.95318057277234</v>
      </c>
      <c r="L44" s="789">
        <v>275.19946093440819</v>
      </c>
      <c r="M44" s="789">
        <v>288.59176795770333</v>
      </c>
      <c r="N44" s="789">
        <v>298.68984089448361</v>
      </c>
      <c r="O44" s="243">
        <f t="shared" si="11"/>
        <v>4.8664001658372147E-2</v>
      </c>
      <c r="P44" s="243">
        <f t="shared" si="11"/>
        <v>3.4990855796899423E-2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70.645756097114614</v>
      </c>
      <c r="AW44" s="790">
        <v>67.546608796176656</v>
      </c>
      <c r="AX44" s="790">
        <v>68.503548020558469</v>
      </c>
      <c r="AY44" s="790">
        <v>68.503548020558469</v>
      </c>
      <c r="AZ44" s="790">
        <v>75.356559815296279</v>
      </c>
      <c r="BA44" s="790">
        <v>71.411023435208037</v>
      </c>
      <c r="BB44" s="790">
        <v>70.402973258421781</v>
      </c>
      <c r="BC44" s="790">
        <v>71.421211448777242</v>
      </c>
      <c r="BD44" s="790">
        <v>77.920297613680475</v>
      </c>
      <c r="BE44" s="790"/>
      <c r="BF44" s="790">
        <v>110</v>
      </c>
      <c r="BG44" s="790">
        <v>110</v>
      </c>
      <c r="BH44" s="790">
        <v>115</v>
      </c>
      <c r="BI44" s="790">
        <v>110</v>
      </c>
      <c r="BJ44" s="790">
        <v>120</v>
      </c>
      <c r="BK44" s="790">
        <v>120</v>
      </c>
      <c r="BL44" s="790">
        <v>125</v>
      </c>
      <c r="BM44" s="790">
        <v>115</v>
      </c>
      <c r="BN44" s="790">
        <v>125</v>
      </c>
      <c r="BO44" s="790">
        <v>115</v>
      </c>
      <c r="BP44" s="790">
        <f t="shared" ref="BP44:BP58" si="115">AJ44+AK44</f>
        <v>138.59995200706095</v>
      </c>
      <c r="BQ44" s="790">
        <f t="shared" ref="BQ44:BQ58" si="116">AL44+AM44</f>
        <v>138.59995200706095</v>
      </c>
      <c r="BR44" s="790">
        <f t="shared" ref="BR44:BR46" si="117">AN44+AO44</f>
        <v>127.02132820147568</v>
      </c>
      <c r="BS44" s="791">
        <f t="shared" si="30"/>
        <v>127.02132820147568</v>
      </c>
      <c r="BT44" s="792">
        <f t="shared" ref="BT44:BT59" si="118">AR44+AS44</f>
        <v>130.60648868014965</v>
      </c>
      <c r="BU44" s="792">
        <f t="shared" ref="BU44:BU62" si="119">AT44+AU44</f>
        <v>134.34669189262266</v>
      </c>
      <c r="BV44" s="792">
        <f t="shared" ref="BV44:BV62" si="120">AV44+AW44</f>
        <v>138.19236489329126</v>
      </c>
      <c r="BW44" s="792">
        <f t="shared" si="29"/>
        <v>137.00709604111694</v>
      </c>
      <c r="BX44" s="792">
        <f t="shared" si="17"/>
        <v>146.76758325050432</v>
      </c>
      <c r="BY44" s="792">
        <f t="shared" si="18"/>
        <v>148.32327087210226</v>
      </c>
      <c r="BZ44" s="31"/>
      <c r="CA44" s="793" t="s">
        <v>58</v>
      </c>
      <c r="CB44" s="790">
        <f t="shared" si="67"/>
        <v>220</v>
      </c>
      <c r="CC44" s="790">
        <f t="shared" si="67"/>
        <v>225</v>
      </c>
      <c r="CD44" s="790">
        <f t="shared" si="67"/>
        <v>240</v>
      </c>
      <c r="CE44" s="790">
        <f t="shared" si="67"/>
        <v>235</v>
      </c>
      <c r="CF44" s="790">
        <f t="shared" si="67"/>
        <v>235</v>
      </c>
      <c r="CG44" s="790">
        <f t="shared" si="67"/>
        <v>235</v>
      </c>
      <c r="CH44" s="790">
        <f t="shared" si="67"/>
        <v>277.1999040141219</v>
      </c>
      <c r="CI44" s="790">
        <f t="shared" si="67"/>
        <v>254.04265640295137</v>
      </c>
      <c r="CJ44" s="790">
        <f t="shared" si="67"/>
        <v>264.95318057277234</v>
      </c>
      <c r="CK44" s="790">
        <f t="shared" si="67"/>
        <v>275.19946093440819</v>
      </c>
      <c r="CL44" s="790">
        <f t="shared" si="67"/>
        <v>288.59176795770333</v>
      </c>
      <c r="CM44" s="790">
        <f>N44</f>
        <v>298.68984089448361</v>
      </c>
      <c r="CN44" s="243">
        <f t="shared" si="37"/>
        <v>4.8664001658372147E-2</v>
      </c>
      <c r="CO44" s="243">
        <f>P44</f>
        <v>3.4990855796899423E-2</v>
      </c>
      <c r="CP44" s="544"/>
      <c r="CQ44" s="451">
        <f t="shared" ref="CQ44:DF47" si="121">R44</f>
        <v>45</v>
      </c>
      <c r="CR44" s="451">
        <f t="shared" si="121"/>
        <v>65</v>
      </c>
      <c r="CS44" s="451">
        <f t="shared" si="121"/>
        <v>50</v>
      </c>
      <c r="CT44" s="451">
        <f t="shared" si="121"/>
        <v>65</v>
      </c>
      <c r="CU44" s="451">
        <f t="shared" si="121"/>
        <v>45</v>
      </c>
      <c r="CV44" s="451">
        <f t="shared" si="121"/>
        <v>65</v>
      </c>
      <c r="CW44" s="451">
        <f t="shared" si="121"/>
        <v>50</v>
      </c>
      <c r="CX44" s="451">
        <f t="shared" si="121"/>
        <v>70</v>
      </c>
      <c r="CY44" s="451">
        <f t="shared" si="121"/>
        <v>45</v>
      </c>
      <c r="CZ44" s="451">
        <f t="shared" si="121"/>
        <v>75</v>
      </c>
      <c r="DA44" s="451">
        <f t="shared" si="121"/>
        <v>55</v>
      </c>
      <c r="DB44" s="451">
        <f t="shared" si="121"/>
        <v>70</v>
      </c>
      <c r="DC44" s="451">
        <f t="shared" si="121"/>
        <v>45</v>
      </c>
      <c r="DD44" s="451">
        <f t="shared" si="121"/>
        <v>70</v>
      </c>
      <c r="DE44" s="451">
        <f t="shared" si="121"/>
        <v>55</v>
      </c>
      <c r="DF44" s="451">
        <f t="shared" si="121"/>
        <v>70</v>
      </c>
      <c r="DG44" s="451">
        <f t="shared" ref="DG44:DV47" si="122">AH44</f>
        <v>45</v>
      </c>
      <c r="DH44" s="451">
        <f t="shared" si="122"/>
        <v>70</v>
      </c>
      <c r="DI44" s="451">
        <f t="shared" si="122"/>
        <v>69.299976003530475</v>
      </c>
      <c r="DJ44" s="451">
        <f t="shared" si="122"/>
        <v>69.299976003530475</v>
      </c>
      <c r="DK44" s="451">
        <f t="shared" si="122"/>
        <v>69.299976003530475</v>
      </c>
      <c r="DL44" s="451">
        <f t="shared" si="122"/>
        <v>69.299976003530475</v>
      </c>
      <c r="DM44" s="451">
        <f t="shared" si="122"/>
        <v>63.510664100737841</v>
      </c>
      <c r="DN44" s="451">
        <f t="shared" si="122"/>
        <v>63.510664100737841</v>
      </c>
      <c r="DO44" s="451">
        <f t="shared" si="122"/>
        <v>63.510664100737841</v>
      </c>
      <c r="DP44" s="451">
        <f t="shared" si="122"/>
        <v>63.510664100737841</v>
      </c>
      <c r="DQ44" s="451">
        <f t="shared" si="122"/>
        <v>64.936430606099577</v>
      </c>
      <c r="DR44" s="451">
        <f t="shared" si="122"/>
        <v>65.670058074050075</v>
      </c>
      <c r="DS44" s="451">
        <f t="shared" si="122"/>
        <v>68.074517153032772</v>
      </c>
      <c r="DT44" s="451">
        <f t="shared" si="122"/>
        <v>66.272174739589886</v>
      </c>
      <c r="DU44" s="451">
        <f t="shared" si="122"/>
        <v>70.645756097114614</v>
      </c>
      <c r="DV44" s="451">
        <f t="shared" si="122"/>
        <v>67.546608796176656</v>
      </c>
      <c r="DW44" s="451">
        <f t="shared" ref="DU44:EC47" si="123">AX44</f>
        <v>68.503548020558469</v>
      </c>
      <c r="DX44" s="451">
        <f t="shared" si="123"/>
        <v>68.503548020558469</v>
      </c>
      <c r="DY44" s="451">
        <f t="shared" si="123"/>
        <v>75.356559815296279</v>
      </c>
      <c r="DZ44" s="451">
        <f t="shared" si="123"/>
        <v>71.411023435208037</v>
      </c>
      <c r="EA44" s="451">
        <f t="shared" si="123"/>
        <v>70.402973258421781</v>
      </c>
      <c r="EB44" s="451">
        <f t="shared" si="123"/>
        <v>71.421211448777242</v>
      </c>
      <c r="EC44" s="451">
        <f t="shared" si="123"/>
        <v>77.920297613680475</v>
      </c>
      <c r="ED44" s="451"/>
      <c r="EE44" s="451">
        <f t="shared" ref="EE44:ET47" si="124">BF44</f>
        <v>110</v>
      </c>
      <c r="EF44" s="451">
        <f t="shared" si="124"/>
        <v>110</v>
      </c>
      <c r="EG44" s="451">
        <f t="shared" si="124"/>
        <v>115</v>
      </c>
      <c r="EH44" s="451">
        <f t="shared" si="124"/>
        <v>110</v>
      </c>
      <c r="EI44" s="451">
        <f t="shared" si="124"/>
        <v>120</v>
      </c>
      <c r="EJ44" s="451">
        <f t="shared" si="124"/>
        <v>120</v>
      </c>
      <c r="EK44" s="451">
        <f t="shared" si="124"/>
        <v>125</v>
      </c>
      <c r="EL44" s="451">
        <f t="shared" si="124"/>
        <v>115</v>
      </c>
      <c r="EM44" s="451">
        <f t="shared" si="124"/>
        <v>125</v>
      </c>
      <c r="EN44" s="451">
        <f t="shared" si="124"/>
        <v>115</v>
      </c>
      <c r="EO44" s="451">
        <f t="shared" si="124"/>
        <v>138.59995200706095</v>
      </c>
      <c r="EP44" s="451">
        <f t="shared" si="124"/>
        <v>138.59995200706095</v>
      </c>
      <c r="EQ44" s="451">
        <f t="shared" si="124"/>
        <v>127.02132820147568</v>
      </c>
      <c r="ER44" s="451">
        <f t="shared" si="124"/>
        <v>127.02132820147568</v>
      </c>
      <c r="ES44" s="451">
        <f t="shared" si="124"/>
        <v>130.60648868014965</v>
      </c>
      <c r="ET44" s="451">
        <f t="shared" si="124"/>
        <v>134.34669189262266</v>
      </c>
      <c r="EU44" s="451">
        <f t="shared" ref="EU44:EX47" si="125">BV44</f>
        <v>138.19236489329126</v>
      </c>
      <c r="EV44" s="451">
        <f t="shared" si="125"/>
        <v>137.00709604111694</v>
      </c>
      <c r="EW44" s="451">
        <f t="shared" si="125"/>
        <v>146.76758325050432</v>
      </c>
      <c r="EX44" s="451">
        <f t="shared" si="125"/>
        <v>148.32327087210226</v>
      </c>
    </row>
    <row r="45" spans="2:154" ht="10.5" x14ac:dyDescent="0.25">
      <c r="B45" s="244" t="s">
        <v>31</v>
      </c>
      <c r="C45" s="794">
        <v>435</v>
      </c>
      <c r="D45" s="794">
        <v>455</v>
      </c>
      <c r="E45" s="794">
        <v>445</v>
      </c>
      <c r="F45" s="794">
        <v>490</v>
      </c>
      <c r="G45" s="794">
        <v>505</v>
      </c>
      <c r="H45" s="794">
        <v>525</v>
      </c>
      <c r="I45" s="794">
        <v>555.77336564358643</v>
      </c>
      <c r="J45" s="794">
        <v>473.49578997014908</v>
      </c>
      <c r="K45" s="794">
        <v>527.99471717831318</v>
      </c>
      <c r="L45" s="794">
        <v>548.33836386196401</v>
      </c>
      <c r="M45" s="794">
        <v>570.55465352238093</v>
      </c>
      <c r="N45" s="794">
        <v>570.64159352178569</v>
      </c>
      <c r="O45" s="248">
        <f t="shared" si="11"/>
        <v>4.0515658076423655E-2</v>
      </c>
      <c r="P45" s="248">
        <f t="shared" si="11"/>
        <v>1.5237803927825588E-4</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139.24379797777445</v>
      </c>
      <c r="AK45" s="795">
        <v>139.11026172582874</v>
      </c>
      <c r="AL45" s="795">
        <v>138.04197171026323</v>
      </c>
      <c r="AM45" s="795">
        <v>139.37733422972008</v>
      </c>
      <c r="AN45" s="795">
        <v>110.97616200098688</v>
      </c>
      <c r="AO45" s="795">
        <v>96.975549980610992</v>
      </c>
      <c r="AP45" s="795">
        <v>129.5666880978554</v>
      </c>
      <c r="AQ45" s="795">
        <v>135.9773898906958</v>
      </c>
      <c r="AR45" s="795">
        <v>136.65758712899324</v>
      </c>
      <c r="AS45" s="795">
        <v>125.46024736618072</v>
      </c>
      <c r="AT45" s="795">
        <v>125.27475608122103</v>
      </c>
      <c r="AU45" s="795">
        <v>140.60212660191817</v>
      </c>
      <c r="AV45" s="795">
        <v>138.72838741305816</v>
      </c>
      <c r="AW45" s="795">
        <v>143.10368684897844</v>
      </c>
      <c r="AX45" s="795">
        <v>134.74215306543974</v>
      </c>
      <c r="AY45" s="795">
        <v>131.76413653448762</v>
      </c>
      <c r="AZ45" s="795">
        <v>137.25791075619139</v>
      </c>
      <c r="BA45" s="795">
        <v>144.74591075619139</v>
      </c>
      <c r="BB45" s="795">
        <v>138.85688675619139</v>
      </c>
      <c r="BC45" s="795">
        <v>149.69417761288759</v>
      </c>
      <c r="BD45" s="795">
        <v>141.75899213674978</v>
      </c>
      <c r="BE45" s="795"/>
      <c r="BF45" s="795">
        <f t="shared" ref="BF45:BF47" si="126">D45-BG45</f>
        <v>235</v>
      </c>
      <c r="BG45" s="795">
        <f t="shared" ref="BG45:BG47" si="127">SUM(R45:S45)</f>
        <v>220</v>
      </c>
      <c r="BH45" s="795">
        <f t="shared" ref="BH45:BH47" si="128">SUM(T45:U45)</f>
        <v>220</v>
      </c>
      <c r="BI45" s="795">
        <f t="shared" ref="BI45:BI47" si="129">SUM(V45:W45)</f>
        <v>220</v>
      </c>
      <c r="BJ45" s="795">
        <f t="shared" ref="BJ45:BJ47" si="130">SUM(X45:Y45)</f>
        <v>235</v>
      </c>
      <c r="BK45" s="795">
        <f t="shared" ref="BK45:BK47" si="131">SUM(Z45:AA45)</f>
        <v>250</v>
      </c>
      <c r="BL45" s="795">
        <f t="shared" ref="BL45:BL47" si="132">SUM(AB45:AC45)</f>
        <v>250</v>
      </c>
      <c r="BM45" s="795">
        <f t="shared" ref="BM45:BM47" si="133">SUM(AD45:AE45)</f>
        <v>250</v>
      </c>
      <c r="BN45" s="795">
        <f t="shared" ref="BN45:BN47" si="134">SUM(AF45:AG45)</f>
        <v>260</v>
      </c>
      <c r="BO45" s="795">
        <f t="shared" ref="BO45:BO47" si="135">SUM(AH45:AI45)</f>
        <v>265</v>
      </c>
      <c r="BP45" s="795">
        <f t="shared" si="115"/>
        <v>278.35405970360318</v>
      </c>
      <c r="BQ45" s="795">
        <f t="shared" si="116"/>
        <v>277.4193059399833</v>
      </c>
      <c r="BR45" s="795">
        <f t="shared" si="117"/>
        <v>207.95171198159787</v>
      </c>
      <c r="BS45" s="791">
        <f t="shared" si="30"/>
        <v>265.54407798855118</v>
      </c>
      <c r="BT45" s="792">
        <f t="shared" si="118"/>
        <v>262.11783449517395</v>
      </c>
      <c r="BU45" s="792">
        <f t="shared" si="119"/>
        <v>265.87688268313923</v>
      </c>
      <c r="BV45" s="792">
        <f t="shared" si="120"/>
        <v>281.8320742620366</v>
      </c>
      <c r="BW45" s="792">
        <f t="shared" si="29"/>
        <v>266.50628959992736</v>
      </c>
      <c r="BX45" s="792">
        <f t="shared" si="17"/>
        <v>282.00382151238279</v>
      </c>
      <c r="BY45" s="792">
        <f t="shared" si="18"/>
        <v>280.61587889294117</v>
      </c>
      <c r="BZ45" s="31"/>
      <c r="CA45" s="796" t="s">
        <v>31</v>
      </c>
      <c r="CB45" s="795">
        <f t="shared" si="67"/>
        <v>435</v>
      </c>
      <c r="CC45" s="795">
        <f t="shared" si="67"/>
        <v>455</v>
      </c>
      <c r="CD45" s="795">
        <f t="shared" ref="CD45:CL53" si="136">E45</f>
        <v>445</v>
      </c>
      <c r="CE45" s="795">
        <f t="shared" si="136"/>
        <v>490</v>
      </c>
      <c r="CF45" s="795">
        <f t="shared" si="136"/>
        <v>505</v>
      </c>
      <c r="CG45" s="795">
        <f t="shared" si="136"/>
        <v>525</v>
      </c>
      <c r="CH45" s="795">
        <f t="shared" si="136"/>
        <v>555.77336564358643</v>
      </c>
      <c r="CI45" s="795">
        <f t="shared" si="136"/>
        <v>473.49578997014908</v>
      </c>
      <c r="CJ45" s="795">
        <f t="shared" si="136"/>
        <v>527.99471717831318</v>
      </c>
      <c r="CK45" s="795">
        <f t="shared" si="136"/>
        <v>548.33836386196401</v>
      </c>
      <c r="CL45" s="795">
        <f t="shared" si="136"/>
        <v>570.55465352238093</v>
      </c>
      <c r="CM45" s="795">
        <f>N45</f>
        <v>570.64159352178569</v>
      </c>
      <c r="CN45" s="248">
        <f t="shared" si="37"/>
        <v>4.0515658076423655E-2</v>
      </c>
      <c r="CO45" s="248">
        <f>P45</f>
        <v>1.5237803927825588E-4</v>
      </c>
      <c r="CP45" s="37"/>
      <c r="CQ45" s="452">
        <f t="shared" si="121"/>
        <v>105</v>
      </c>
      <c r="CR45" s="452">
        <f t="shared" si="121"/>
        <v>115</v>
      </c>
      <c r="CS45" s="452">
        <f t="shared" si="121"/>
        <v>110</v>
      </c>
      <c r="CT45" s="452">
        <f t="shared" si="121"/>
        <v>110</v>
      </c>
      <c r="CU45" s="452">
        <f t="shared" si="121"/>
        <v>105</v>
      </c>
      <c r="CV45" s="452">
        <f t="shared" si="121"/>
        <v>115</v>
      </c>
      <c r="CW45" s="452">
        <f t="shared" si="121"/>
        <v>115</v>
      </c>
      <c r="CX45" s="452">
        <f t="shared" si="121"/>
        <v>120</v>
      </c>
      <c r="CY45" s="452">
        <f t="shared" si="121"/>
        <v>120</v>
      </c>
      <c r="CZ45" s="452">
        <f t="shared" si="121"/>
        <v>130</v>
      </c>
      <c r="DA45" s="452">
        <f t="shared" si="121"/>
        <v>125</v>
      </c>
      <c r="DB45" s="452">
        <f t="shared" si="121"/>
        <v>125</v>
      </c>
      <c r="DC45" s="452">
        <f t="shared" si="121"/>
        <v>125</v>
      </c>
      <c r="DD45" s="452">
        <f t="shared" si="121"/>
        <v>125</v>
      </c>
      <c r="DE45" s="452">
        <f t="shared" si="121"/>
        <v>130</v>
      </c>
      <c r="DF45" s="452">
        <f t="shared" si="121"/>
        <v>130</v>
      </c>
      <c r="DG45" s="452">
        <f t="shared" si="122"/>
        <v>130</v>
      </c>
      <c r="DH45" s="452">
        <f t="shared" si="122"/>
        <v>135</v>
      </c>
      <c r="DI45" s="452">
        <f t="shared" si="122"/>
        <v>139.24379797777445</v>
      </c>
      <c r="DJ45" s="452">
        <f t="shared" si="122"/>
        <v>139.11026172582874</v>
      </c>
      <c r="DK45" s="452">
        <f t="shared" si="122"/>
        <v>138.04197171026323</v>
      </c>
      <c r="DL45" s="452">
        <f t="shared" si="122"/>
        <v>139.37733422972008</v>
      </c>
      <c r="DM45" s="452">
        <f t="shared" si="122"/>
        <v>110.97616200098688</v>
      </c>
      <c r="DN45" s="452">
        <f t="shared" si="122"/>
        <v>96.975549980610992</v>
      </c>
      <c r="DO45" s="452">
        <f t="shared" si="122"/>
        <v>129.5666880978554</v>
      </c>
      <c r="DP45" s="452">
        <f t="shared" si="122"/>
        <v>135.9773898906958</v>
      </c>
      <c r="DQ45" s="452">
        <f t="shared" si="122"/>
        <v>136.65758712899324</v>
      </c>
      <c r="DR45" s="452">
        <f t="shared" si="122"/>
        <v>125.46024736618072</v>
      </c>
      <c r="DS45" s="452">
        <f t="shared" si="122"/>
        <v>125.27475608122103</v>
      </c>
      <c r="DT45" s="452">
        <f t="shared" si="122"/>
        <v>140.60212660191817</v>
      </c>
      <c r="DU45" s="452">
        <f t="shared" si="123"/>
        <v>138.72838741305816</v>
      </c>
      <c r="DV45" s="452">
        <f t="shared" si="123"/>
        <v>143.10368684897844</v>
      </c>
      <c r="DW45" s="452">
        <f t="shared" si="123"/>
        <v>134.74215306543974</v>
      </c>
      <c r="DX45" s="452">
        <f t="shared" si="123"/>
        <v>131.76413653448762</v>
      </c>
      <c r="DY45" s="452">
        <f t="shared" si="123"/>
        <v>137.25791075619139</v>
      </c>
      <c r="DZ45" s="452">
        <f t="shared" si="123"/>
        <v>144.74591075619139</v>
      </c>
      <c r="EA45" s="452">
        <f t="shared" si="123"/>
        <v>138.85688675619139</v>
      </c>
      <c r="EB45" s="452">
        <f t="shared" si="123"/>
        <v>149.69417761288759</v>
      </c>
      <c r="EC45" s="452">
        <f t="shared" si="123"/>
        <v>141.75899213674978</v>
      </c>
      <c r="ED45" s="452"/>
      <c r="EE45" s="452">
        <f t="shared" si="124"/>
        <v>235</v>
      </c>
      <c r="EF45" s="452">
        <f t="shared" si="124"/>
        <v>220</v>
      </c>
      <c r="EG45" s="452">
        <f t="shared" si="124"/>
        <v>220</v>
      </c>
      <c r="EH45" s="452">
        <f t="shared" si="124"/>
        <v>220</v>
      </c>
      <c r="EI45" s="452">
        <f t="shared" si="124"/>
        <v>235</v>
      </c>
      <c r="EJ45" s="452">
        <f t="shared" si="124"/>
        <v>250</v>
      </c>
      <c r="EK45" s="452">
        <f t="shared" si="124"/>
        <v>250</v>
      </c>
      <c r="EL45" s="452">
        <f t="shared" si="124"/>
        <v>250</v>
      </c>
      <c r="EM45" s="452">
        <f t="shared" si="124"/>
        <v>260</v>
      </c>
      <c r="EN45" s="452">
        <f t="shared" si="124"/>
        <v>265</v>
      </c>
      <c r="EO45" s="452">
        <f t="shared" si="124"/>
        <v>278.35405970360318</v>
      </c>
      <c r="EP45" s="452">
        <f t="shared" si="124"/>
        <v>277.4193059399833</v>
      </c>
      <c r="EQ45" s="452">
        <f t="shared" si="124"/>
        <v>207.95171198159787</v>
      </c>
      <c r="ER45" s="452">
        <f t="shared" si="124"/>
        <v>265.54407798855118</v>
      </c>
      <c r="ES45" s="452">
        <f t="shared" si="124"/>
        <v>262.11783449517395</v>
      </c>
      <c r="ET45" s="452">
        <f t="shared" si="124"/>
        <v>265.87688268313923</v>
      </c>
      <c r="EU45" s="452">
        <f t="shared" si="125"/>
        <v>281.8320742620366</v>
      </c>
      <c r="EV45" s="452">
        <f t="shared" si="125"/>
        <v>266.50628959992736</v>
      </c>
      <c r="EW45" s="452">
        <f t="shared" si="125"/>
        <v>282.00382151238279</v>
      </c>
      <c r="EX45" s="452">
        <f t="shared" si="125"/>
        <v>280.61587889294117</v>
      </c>
    </row>
    <row r="46" spans="2:154" ht="10.5" x14ac:dyDescent="0.25">
      <c r="B46" s="20" t="s">
        <v>221</v>
      </c>
      <c r="C46" s="489" t="s">
        <v>101</v>
      </c>
      <c r="D46" s="489" t="s">
        <v>101</v>
      </c>
      <c r="E46" s="489" t="s">
        <v>101</v>
      </c>
      <c r="F46" s="489" t="s">
        <v>101</v>
      </c>
      <c r="G46" s="489" t="s">
        <v>101</v>
      </c>
      <c r="H46" s="489" t="s">
        <v>101</v>
      </c>
      <c r="I46" s="794">
        <v>29.424183880507563</v>
      </c>
      <c r="J46" s="794">
        <v>27.646516098938868</v>
      </c>
      <c r="K46" s="794">
        <v>18.126098831898044</v>
      </c>
      <c r="L46" s="794">
        <v>15.429266376017857</v>
      </c>
      <c r="M46" s="794">
        <v>33.007353738462285</v>
      </c>
      <c r="N46" s="794">
        <v>75.382572518867946</v>
      </c>
      <c r="O46" s="210">
        <f t="shared" si="11"/>
        <v>1.1392691612199104</v>
      </c>
      <c r="P46" s="210">
        <f t="shared" si="11"/>
        <v>1.2838114535376199</v>
      </c>
      <c r="Q46" s="544"/>
      <c r="R46" s="795"/>
      <c r="S46" s="31"/>
      <c r="T46" s="31"/>
      <c r="U46" s="31"/>
      <c r="V46" s="31"/>
      <c r="W46" s="31"/>
      <c r="X46" s="31"/>
      <c r="Y46" s="31"/>
      <c r="Z46" s="31"/>
      <c r="AA46" s="31"/>
      <c r="AB46" s="31"/>
      <c r="AC46" s="31"/>
      <c r="AD46" s="31"/>
      <c r="AE46" s="31"/>
      <c r="AF46" s="31"/>
      <c r="AG46" s="31"/>
      <c r="AH46" s="31"/>
      <c r="AI46" s="31"/>
      <c r="AJ46" s="795">
        <v>7.3560459701268908</v>
      </c>
      <c r="AK46" s="795">
        <v>7.3560459701268908</v>
      </c>
      <c r="AL46" s="795">
        <v>7.3560459701268908</v>
      </c>
      <c r="AM46" s="795">
        <v>7.3560459701268908</v>
      </c>
      <c r="AN46" s="795">
        <v>6.911629024734717</v>
      </c>
      <c r="AO46" s="795">
        <v>6.911629024734717</v>
      </c>
      <c r="AP46" s="795">
        <v>6.911629024734717</v>
      </c>
      <c r="AQ46" s="795">
        <v>6.911629024734717</v>
      </c>
      <c r="AR46" s="795">
        <v>3.083565617366439</v>
      </c>
      <c r="AS46" s="795">
        <v>4.2924886590935447</v>
      </c>
      <c r="AT46" s="795">
        <v>4.4490754899266438</v>
      </c>
      <c r="AU46" s="795">
        <v>6.3007694970107888</v>
      </c>
      <c r="AV46" s="795">
        <v>3.6982878580073262</v>
      </c>
      <c r="AW46" s="795">
        <v>3.678003773590043</v>
      </c>
      <c r="AX46" s="795">
        <v>3.8571051713600424</v>
      </c>
      <c r="AY46" s="795">
        <v>4.1954763615700603</v>
      </c>
      <c r="AZ46" s="795">
        <v>5.1388075512771803</v>
      </c>
      <c r="BA46" s="795">
        <v>6.1112195568069776</v>
      </c>
      <c r="BB46" s="795">
        <v>8.4687209925381133</v>
      </c>
      <c r="BC46" s="795">
        <v>13.288829737340668</v>
      </c>
      <c r="BD46" s="795">
        <v>14.433771276636374</v>
      </c>
      <c r="BE46" s="31"/>
      <c r="BF46" s="795"/>
      <c r="BG46" s="795"/>
      <c r="BH46" s="795"/>
      <c r="BI46" s="795"/>
      <c r="BJ46" s="795"/>
      <c r="BK46" s="795"/>
      <c r="BL46" s="795"/>
      <c r="BM46" s="795"/>
      <c r="BN46" s="795"/>
      <c r="BO46" s="795"/>
      <c r="BP46" s="795">
        <f t="shared" si="115"/>
        <v>14.712091940253782</v>
      </c>
      <c r="BQ46" s="795">
        <f t="shared" si="116"/>
        <v>14.712091940253782</v>
      </c>
      <c r="BR46" s="795">
        <f t="shared" si="117"/>
        <v>13.823258049469434</v>
      </c>
      <c r="BS46" s="791">
        <f t="shared" si="30"/>
        <v>13.823258049469434</v>
      </c>
      <c r="BT46" s="792">
        <f t="shared" si="118"/>
        <v>7.3760542764599837</v>
      </c>
      <c r="BU46" s="792">
        <f t="shared" si="119"/>
        <v>10.749844986937433</v>
      </c>
      <c r="BV46" s="792">
        <f t="shared" si="120"/>
        <v>7.3762916315973692</v>
      </c>
      <c r="BW46" s="792">
        <f t="shared" si="29"/>
        <v>8.0525815329301018</v>
      </c>
      <c r="BX46" s="792">
        <f t="shared" si="17"/>
        <v>11.250027108084158</v>
      </c>
      <c r="BY46" s="792">
        <f t="shared" si="18"/>
        <v>22.902492269174488</v>
      </c>
      <c r="BZ46" s="31"/>
      <c r="CA46" s="776" t="str">
        <f>B46</f>
        <v>Hydrogen Stationary &amp; Other</v>
      </c>
      <c r="CB46" s="795" t="str">
        <f t="shared" ref="CB46:CC47" si="137">C46</f>
        <v>†</v>
      </c>
      <c r="CC46" s="795" t="str">
        <f t="shared" si="137"/>
        <v>†</v>
      </c>
      <c r="CD46" s="795" t="str">
        <f t="shared" si="136"/>
        <v>†</v>
      </c>
      <c r="CE46" s="795" t="str">
        <f t="shared" si="136"/>
        <v>†</v>
      </c>
      <c r="CF46" s="795" t="str">
        <f t="shared" si="136"/>
        <v>†</v>
      </c>
      <c r="CG46" s="795" t="str">
        <f t="shared" si="136"/>
        <v>†</v>
      </c>
      <c r="CH46" s="795">
        <f t="shared" si="136"/>
        <v>29.424183880507563</v>
      </c>
      <c r="CI46" s="795">
        <f t="shared" si="136"/>
        <v>27.646516098938868</v>
      </c>
      <c r="CJ46" s="795">
        <f t="shared" si="136"/>
        <v>18.126098831898044</v>
      </c>
      <c r="CK46" s="795">
        <f t="shared" si="136"/>
        <v>15.429266376017857</v>
      </c>
      <c r="CL46" s="795">
        <f t="shared" si="136"/>
        <v>33.007353738462285</v>
      </c>
      <c r="CM46" s="795">
        <f>N46</f>
        <v>75.382572518867946</v>
      </c>
      <c r="CN46" s="248">
        <f t="shared" si="37"/>
        <v>1.1392691612199104</v>
      </c>
      <c r="CO46" s="248">
        <f>P46</f>
        <v>1.2838114535376199</v>
      </c>
      <c r="CP46" s="37"/>
      <c r="CQ46" s="452">
        <f t="shared" si="121"/>
        <v>0</v>
      </c>
      <c r="CR46" s="452">
        <f t="shared" si="121"/>
        <v>0</v>
      </c>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2"/>
        <v>0</v>
      </c>
      <c r="DH46" s="452">
        <f t="shared" si="122"/>
        <v>0</v>
      </c>
      <c r="DI46" s="452">
        <f t="shared" si="122"/>
        <v>7.3560459701268908</v>
      </c>
      <c r="DJ46" s="452">
        <f t="shared" si="122"/>
        <v>7.3560459701268908</v>
      </c>
      <c r="DK46" s="452">
        <f t="shared" si="122"/>
        <v>7.3560459701268908</v>
      </c>
      <c r="DL46" s="452">
        <f t="shared" si="122"/>
        <v>7.3560459701268908</v>
      </c>
      <c r="DM46" s="452">
        <f t="shared" si="122"/>
        <v>6.911629024734717</v>
      </c>
      <c r="DN46" s="452">
        <f t="shared" si="122"/>
        <v>6.911629024734717</v>
      </c>
      <c r="DO46" s="452">
        <f t="shared" si="122"/>
        <v>6.911629024734717</v>
      </c>
      <c r="DP46" s="452">
        <f t="shared" si="122"/>
        <v>6.911629024734717</v>
      </c>
      <c r="DQ46" s="452">
        <f t="shared" si="122"/>
        <v>3.083565617366439</v>
      </c>
      <c r="DR46" s="452">
        <f t="shared" si="122"/>
        <v>4.2924886590935447</v>
      </c>
      <c r="DS46" s="452">
        <f t="shared" si="122"/>
        <v>4.4490754899266438</v>
      </c>
      <c r="DT46" s="452">
        <f t="shared" si="122"/>
        <v>6.3007694970107888</v>
      </c>
      <c r="DU46" s="452">
        <f t="shared" si="123"/>
        <v>3.6982878580073262</v>
      </c>
      <c r="DV46" s="452">
        <f t="shared" si="123"/>
        <v>3.678003773590043</v>
      </c>
      <c r="DW46" s="452">
        <f t="shared" si="123"/>
        <v>3.8571051713600424</v>
      </c>
      <c r="DX46" s="452">
        <f t="shared" si="123"/>
        <v>4.1954763615700603</v>
      </c>
      <c r="DY46" s="452">
        <f t="shared" si="123"/>
        <v>5.1388075512771803</v>
      </c>
      <c r="DZ46" s="452">
        <f t="shared" si="123"/>
        <v>6.1112195568069776</v>
      </c>
      <c r="EA46" s="452">
        <f t="shared" si="123"/>
        <v>8.4687209925381133</v>
      </c>
      <c r="EB46" s="452">
        <f t="shared" si="123"/>
        <v>13.288829737340668</v>
      </c>
      <c r="EC46" s="452">
        <f t="shared" si="123"/>
        <v>14.433771276636374</v>
      </c>
      <c r="ED46" s="452"/>
      <c r="EE46" s="452">
        <f t="shared" si="124"/>
        <v>0</v>
      </c>
      <c r="EF46" s="452">
        <f t="shared" si="124"/>
        <v>0</v>
      </c>
      <c r="EG46" s="452">
        <f t="shared" si="124"/>
        <v>0</v>
      </c>
      <c r="EH46" s="452">
        <f t="shared" si="124"/>
        <v>0</v>
      </c>
      <c r="EI46" s="452">
        <f t="shared" si="124"/>
        <v>0</v>
      </c>
      <c r="EJ46" s="452">
        <f t="shared" si="124"/>
        <v>0</v>
      </c>
      <c r="EK46" s="452">
        <f t="shared" si="124"/>
        <v>0</v>
      </c>
      <c r="EL46" s="452">
        <f t="shared" si="124"/>
        <v>0</v>
      </c>
      <c r="EM46" s="452">
        <f t="shared" si="124"/>
        <v>0</v>
      </c>
      <c r="EN46" s="452">
        <f t="shared" si="124"/>
        <v>0</v>
      </c>
      <c r="EO46" s="452">
        <f t="shared" si="124"/>
        <v>14.712091940253782</v>
      </c>
      <c r="EP46" s="452">
        <f t="shared" si="124"/>
        <v>14.712091940253782</v>
      </c>
      <c r="EQ46" s="452">
        <f t="shared" si="124"/>
        <v>13.823258049469434</v>
      </c>
      <c r="ER46" s="452">
        <f t="shared" si="124"/>
        <v>13.823258049469434</v>
      </c>
      <c r="ES46" s="452">
        <f t="shared" si="124"/>
        <v>7.3760542764599837</v>
      </c>
      <c r="ET46" s="452">
        <f t="shared" si="124"/>
        <v>10.749844986937433</v>
      </c>
      <c r="EU46" s="452">
        <f t="shared" si="125"/>
        <v>7.3762916315973692</v>
      </c>
      <c r="EV46" s="452">
        <f t="shared" si="125"/>
        <v>8.0525815329301018</v>
      </c>
      <c r="EW46" s="452">
        <f t="shared" si="125"/>
        <v>11.250027108084158</v>
      </c>
      <c r="EX46" s="452">
        <f t="shared" si="125"/>
        <v>22.902492269174488</v>
      </c>
    </row>
    <row r="47" spans="2:154" ht="10.5" x14ac:dyDescent="0.25">
      <c r="B47" s="250" t="s">
        <v>112</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198.61956570208494</v>
      </c>
      <c r="O47" s="210">
        <f t="shared" si="11"/>
        <v>0.24520981274048981</v>
      </c>
      <c r="P47" s="499">
        <f t="shared" si="11"/>
        <v>-0.38426832183385062</v>
      </c>
      <c r="Q47" s="544"/>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D47" si="140">SUM(BC48:BC52)</f>
        <v>61.185489148427962</v>
      </c>
      <c r="BD47" s="798">
        <f t="shared" si="140"/>
        <v>64.380423588546407</v>
      </c>
      <c r="BE47" s="798"/>
      <c r="BF47" s="798">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799" t="s">
        <v>112</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10">
        <f t="shared" si="37"/>
        <v>0.24520981274048981</v>
      </c>
      <c r="CO47" s="210">
        <f>P47</f>
        <v>-0.38426832183385062</v>
      </c>
      <c r="CP47" s="37"/>
      <c r="CQ47" s="444">
        <f t="shared" si="121"/>
        <v>15</v>
      </c>
      <c r="CR47" s="444">
        <f t="shared" si="121"/>
        <v>40</v>
      </c>
      <c r="CS47" s="444">
        <f t="shared" si="121"/>
        <v>45</v>
      </c>
      <c r="CT47" s="444">
        <f t="shared" si="121"/>
        <v>75</v>
      </c>
      <c r="CU47" s="444">
        <f t="shared" si="121"/>
        <v>180</v>
      </c>
      <c r="CV47" s="444">
        <f t="shared" si="121"/>
        <v>220</v>
      </c>
      <c r="CW47" s="444">
        <f t="shared" si="121"/>
        <v>150</v>
      </c>
      <c r="CX47" s="444">
        <f t="shared" si="121"/>
        <v>115</v>
      </c>
      <c r="CY47" s="444">
        <f t="shared" si="121"/>
        <v>80</v>
      </c>
      <c r="CZ47" s="444">
        <f t="shared" si="121"/>
        <v>115</v>
      </c>
      <c r="DA47" s="444">
        <f t="shared" si="121"/>
        <v>30</v>
      </c>
      <c r="DB47" s="444">
        <f t="shared" si="121"/>
        <v>75</v>
      </c>
      <c r="DC47" s="444">
        <f t="shared" si="121"/>
        <v>45</v>
      </c>
      <c r="DD47" s="444">
        <f t="shared" si="121"/>
        <v>65</v>
      </c>
      <c r="DE47" s="444">
        <f t="shared" si="121"/>
        <v>85</v>
      </c>
      <c r="DF47" s="444">
        <f t="shared" si="121"/>
        <v>70</v>
      </c>
      <c r="DG47" s="444">
        <f t="shared" si="122"/>
        <v>70</v>
      </c>
      <c r="DH47" s="444">
        <f t="shared" si="122"/>
        <v>50</v>
      </c>
      <c r="DI47" s="444">
        <f t="shared" si="122"/>
        <v>109.27647535723891</v>
      </c>
      <c r="DJ47" s="444">
        <f t="shared" si="122"/>
        <v>88.297372844297456</v>
      </c>
      <c r="DK47" s="444">
        <f t="shared" si="122"/>
        <v>52.620704983374424</v>
      </c>
      <c r="DL47" s="444">
        <f t="shared" si="122"/>
        <v>27.429779205334683</v>
      </c>
      <c r="DM47" s="444">
        <f t="shared" si="122"/>
        <v>309.41218174580774</v>
      </c>
      <c r="DN47" s="444">
        <f t="shared" si="122"/>
        <v>131.11869580663716</v>
      </c>
      <c r="DO47" s="444">
        <f t="shared" si="122"/>
        <v>97.737661461344302</v>
      </c>
      <c r="DP47" s="444">
        <f t="shared" si="122"/>
        <v>55.049966797453891</v>
      </c>
      <c r="DQ47" s="444">
        <f t="shared" si="122"/>
        <v>25.360804397888757</v>
      </c>
      <c r="DR47" s="444">
        <f t="shared" si="122"/>
        <v>112.80482379016719</v>
      </c>
      <c r="DS47" s="444">
        <f t="shared" si="122"/>
        <v>115.12969481982344</v>
      </c>
      <c r="DT47" s="444">
        <f t="shared" si="122"/>
        <v>96.101363450236178</v>
      </c>
      <c r="DU47" s="444">
        <f t="shared" si="123"/>
        <v>69.349104578281242</v>
      </c>
      <c r="DV47" s="444">
        <f t="shared" si="123"/>
        <v>84.482626008354586</v>
      </c>
      <c r="DW47" s="444">
        <f t="shared" si="123"/>
        <v>102.78472906456042</v>
      </c>
      <c r="DX47" s="444">
        <f t="shared" si="123"/>
        <v>2.4361643739538952</v>
      </c>
      <c r="DY47" s="444">
        <f t="shared" si="123"/>
        <v>128.43224093328337</v>
      </c>
      <c r="DZ47" s="444">
        <f t="shared" si="123"/>
        <v>46.831806746924414</v>
      </c>
      <c r="EA47" s="444">
        <f t="shared" si="123"/>
        <v>86.125332623654003</v>
      </c>
      <c r="EB47" s="444">
        <f t="shared" si="123"/>
        <v>61.185489148427962</v>
      </c>
      <c r="EC47" s="444">
        <f t="shared" si="123"/>
        <v>64.380423588546407</v>
      </c>
      <c r="ED47" s="444"/>
      <c r="EE47" s="444">
        <f t="shared" si="124"/>
        <v>-5</v>
      </c>
      <c r="EF47" s="444">
        <f t="shared" si="124"/>
        <v>55</v>
      </c>
      <c r="EG47" s="444">
        <f t="shared" si="124"/>
        <v>120</v>
      </c>
      <c r="EH47" s="444">
        <f t="shared" si="124"/>
        <v>400</v>
      </c>
      <c r="EI47" s="444">
        <f t="shared" si="124"/>
        <v>265</v>
      </c>
      <c r="EJ47" s="444">
        <f t="shared" si="124"/>
        <v>195</v>
      </c>
      <c r="EK47" s="444">
        <f t="shared" si="124"/>
        <v>105</v>
      </c>
      <c r="EL47" s="444">
        <f t="shared" si="124"/>
        <v>110</v>
      </c>
      <c r="EM47" s="444">
        <f t="shared" si="124"/>
        <v>155</v>
      </c>
      <c r="EN47" s="444">
        <f>BO47</f>
        <v>120</v>
      </c>
      <c r="EO47" s="444">
        <f t="shared" si="124"/>
        <v>197.57384820153635</v>
      </c>
      <c r="EP47" s="444">
        <f t="shared" si="124"/>
        <v>80.050484188709106</v>
      </c>
      <c r="EQ47" s="444">
        <f t="shared" si="124"/>
        <v>80.050484188709106</v>
      </c>
      <c r="ER47" s="444">
        <f t="shared" si="124"/>
        <v>152.78762825879818</v>
      </c>
      <c r="ES47" s="444">
        <f t="shared" si="124"/>
        <v>138.16562818805596</v>
      </c>
      <c r="ET47" s="444">
        <f t="shared" si="124"/>
        <v>211.23105827005963</v>
      </c>
      <c r="EU47" s="444">
        <f t="shared" si="125"/>
        <v>153.83173058663584</v>
      </c>
      <c r="EV47" s="444">
        <f t="shared" si="125"/>
        <v>105.22089343851432</v>
      </c>
      <c r="EW47" s="444">
        <f t="shared" si="125"/>
        <v>175.2640476802078</v>
      </c>
      <c r="EX47" s="444">
        <f t="shared" si="125"/>
        <v>150.50575621220042</v>
      </c>
    </row>
    <row r="48" spans="2:154" ht="10.5" x14ac:dyDescent="0.25">
      <c r="B48" s="10" t="s">
        <v>15</v>
      </c>
      <c r="C48" s="800"/>
      <c r="D48" s="800"/>
      <c r="E48" s="800"/>
      <c r="F48" s="800"/>
      <c r="G48" s="800"/>
      <c r="H48" s="800"/>
      <c r="I48" s="800">
        <v>155.41800000000001</v>
      </c>
      <c r="J48" s="800">
        <v>234.41024999999999</v>
      </c>
      <c r="K48" s="800">
        <v>255.88475</v>
      </c>
      <c r="L48" s="800">
        <v>258.18680000000001</v>
      </c>
      <c r="M48" s="800">
        <v>169.397325</v>
      </c>
      <c r="N48" s="800">
        <v>153.38092</v>
      </c>
      <c r="O48" s="501">
        <f t="shared" si="11"/>
        <v>-0.34389626038201804</v>
      </c>
      <c r="P48" s="501">
        <f t="shared" si="11"/>
        <v>-9.4549338367651226E-2</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15</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8"/>
      <c r="CO48" s="208"/>
      <c r="CP48" s="37"/>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row>
    <row r="49" spans="2:154" ht="10.5" x14ac:dyDescent="0.25">
      <c r="B49" s="10" t="s">
        <v>16</v>
      </c>
      <c r="C49" s="800"/>
      <c r="D49" s="800"/>
      <c r="E49" s="800"/>
      <c r="F49" s="800"/>
      <c r="G49" s="800"/>
      <c r="H49" s="800"/>
      <c r="I49" s="800">
        <v>52.417000000000002</v>
      </c>
      <c r="J49" s="800">
        <v>75.202750000000009</v>
      </c>
      <c r="K49" s="800">
        <v>60.96875</v>
      </c>
      <c r="L49" s="800">
        <v>44.445499999999996</v>
      </c>
      <c r="M49" s="800">
        <v>23.646625</v>
      </c>
      <c r="N49" s="800">
        <v>26.011287500000002</v>
      </c>
      <c r="O49" s="501">
        <f t="shared" si="11"/>
        <v>-0.4679635733651325</v>
      </c>
      <c r="P49" s="501">
        <f t="shared" si="11"/>
        <v>0.10000000000000009</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16</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8"/>
      <c r="CO49" s="208"/>
      <c r="CP49" s="37"/>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row>
    <row r="50" spans="2:154" ht="10.5" x14ac:dyDescent="0.25">
      <c r="B50" s="10" t="s">
        <v>17</v>
      </c>
      <c r="C50" s="800"/>
      <c r="D50" s="800"/>
      <c r="E50" s="800"/>
      <c r="F50" s="800"/>
      <c r="G50" s="800"/>
      <c r="H50" s="800"/>
      <c r="I50" s="800">
        <v>46</v>
      </c>
      <c r="J50" s="800">
        <v>240</v>
      </c>
      <c r="K50" s="800">
        <v>-26</v>
      </c>
      <c r="L50" s="800">
        <v>-114</v>
      </c>
      <c r="M50" s="800">
        <v>54</v>
      </c>
      <c r="N50" s="800">
        <v>-50</v>
      </c>
      <c r="O50" s="501" t="str">
        <f t="shared" si="11"/>
        <v>N/A</v>
      </c>
      <c r="P50" s="501" t="str">
        <f t="shared" si="11"/>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17</v>
      </c>
      <c r="CB50" s="7"/>
      <c r="CC50" s="7"/>
      <c r="CD50" s="7"/>
      <c r="CE50" s="7"/>
      <c r="CF50" s="7"/>
      <c r="CG50" s="7"/>
      <c r="CH50" s="7">
        <f t="shared" si="142"/>
        <v>46</v>
      </c>
      <c r="CI50" s="7">
        <f t="shared" si="142"/>
        <v>240</v>
      </c>
      <c r="CJ50" s="7">
        <f t="shared" si="142"/>
        <v>-26</v>
      </c>
      <c r="CK50" s="7">
        <f t="shared" si="136"/>
        <v>-114</v>
      </c>
      <c r="CL50" s="7">
        <f t="shared" si="136"/>
        <v>54</v>
      </c>
      <c r="CM50" s="7"/>
      <c r="CN50" s="208"/>
      <c r="CO50" s="208"/>
      <c r="CP50" s="37"/>
      <c r="CQ50" s="444"/>
      <c r="CR50" s="444"/>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row>
    <row r="51" spans="2:154" ht="10.5" x14ac:dyDescent="0.25">
      <c r="B51" s="10" t="s">
        <v>18</v>
      </c>
      <c r="C51" s="800"/>
      <c r="D51" s="800"/>
      <c r="E51" s="800"/>
      <c r="F51" s="800"/>
      <c r="G51" s="800"/>
      <c r="H51" s="800"/>
      <c r="I51" s="800">
        <v>14.789332390245471</v>
      </c>
      <c r="J51" s="800">
        <v>22.505505811243108</v>
      </c>
      <c r="K51" s="800">
        <v>25.543186458115599</v>
      </c>
      <c r="L51" s="800">
        <v>37.616345427363477</v>
      </c>
      <c r="M51" s="800">
        <v>52.222222222222221</v>
      </c>
      <c r="N51" s="800">
        <v>60.05555555555555</v>
      </c>
      <c r="O51" s="501">
        <f t="shared" si="11"/>
        <v>0.38828537511870853</v>
      </c>
      <c r="P51" s="501">
        <f t="shared" si="11"/>
        <v>0.14999999999999991</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8"/>
      <c r="CO51" s="208"/>
      <c r="CP51" s="37"/>
      <c r="CQ51" s="444"/>
      <c r="CR51" s="444"/>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row>
    <row r="52" spans="2:154" ht="10.5" x14ac:dyDescent="0.25">
      <c r="B52" s="10" t="s">
        <v>19</v>
      </c>
      <c r="C52" s="800"/>
      <c r="D52" s="800"/>
      <c r="E52" s="800"/>
      <c r="F52" s="800"/>
      <c r="G52" s="800"/>
      <c r="H52" s="800"/>
      <c r="I52" s="800">
        <v>9</v>
      </c>
      <c r="J52" s="800">
        <v>21.2</v>
      </c>
      <c r="K52" s="800">
        <v>33</v>
      </c>
      <c r="L52" s="800">
        <v>32.803978597786696</v>
      </c>
      <c r="M52" s="800">
        <v>23.30869723006753</v>
      </c>
      <c r="N52" s="800">
        <v>9.1718026465293949</v>
      </c>
      <c r="O52" s="501">
        <f t="shared" si="11"/>
        <v>-0.28945517506098539</v>
      </c>
      <c r="P52" s="501">
        <f t="shared" si="11"/>
        <v>-0.60650728112345798</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19</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8"/>
      <c r="CO52" s="208"/>
      <c r="CP52" s="37"/>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row>
    <row r="53" spans="2:154" x14ac:dyDescent="0.2">
      <c r="B53" s="865" t="e">
        <f>#REF!</f>
        <v>#REF!</v>
      </c>
      <c r="C53" s="866"/>
      <c r="D53" s="866"/>
      <c r="E53" s="866"/>
      <c r="F53" s="866"/>
      <c r="G53" s="866"/>
      <c r="H53" s="866"/>
      <c r="I53" s="866"/>
      <c r="J53" s="866"/>
      <c r="K53" s="866"/>
      <c r="L53" s="866"/>
      <c r="M53" s="866"/>
      <c r="N53" s="866"/>
      <c r="O53" s="867"/>
      <c r="P53" s="867"/>
      <c r="Q53" s="868"/>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c r="AO53" s="869"/>
      <c r="AP53" s="869"/>
      <c r="AQ53" s="869"/>
      <c r="AR53" s="869"/>
      <c r="AS53" s="869"/>
      <c r="AT53" s="869"/>
      <c r="AU53" s="869"/>
      <c r="AV53" s="869"/>
      <c r="AW53" s="869"/>
      <c r="AX53" s="869"/>
      <c r="AY53" s="869"/>
      <c r="AZ53" s="869"/>
      <c r="BA53" s="869"/>
      <c r="BB53" s="869"/>
      <c r="BC53" s="869"/>
      <c r="BD53" s="869"/>
      <c r="BE53" s="869"/>
      <c r="BF53" s="869"/>
      <c r="BG53" s="870"/>
      <c r="BH53" s="870"/>
      <c r="BI53" s="870"/>
      <c r="BJ53" s="870"/>
      <c r="BK53" s="870"/>
      <c r="BL53" s="870"/>
      <c r="BM53" s="870"/>
      <c r="BN53" s="870"/>
      <c r="BO53" s="870"/>
      <c r="BP53" s="870"/>
      <c r="BQ53" s="870"/>
      <c r="BR53" s="870"/>
      <c r="BS53" s="869"/>
      <c r="BT53" s="869"/>
      <c r="BU53" s="869"/>
      <c r="BV53" s="869"/>
      <c r="BW53" s="869"/>
      <c r="BX53" s="869"/>
      <c r="BY53" s="869"/>
      <c r="BZ53" s="869"/>
      <c r="CA53" s="865" t="e">
        <f>B53</f>
        <v>#REF!</v>
      </c>
      <c r="CB53" s="865">
        <f t="shared" ref="CB53:CG53" si="143">C53</f>
        <v>0</v>
      </c>
      <c r="CC53" s="865">
        <f t="shared" si="143"/>
        <v>0</v>
      </c>
      <c r="CD53" s="865">
        <f t="shared" si="143"/>
        <v>0</v>
      </c>
      <c r="CE53" s="865">
        <f t="shared" si="143"/>
        <v>0</v>
      </c>
      <c r="CF53" s="865">
        <f t="shared" si="143"/>
        <v>0</v>
      </c>
      <c r="CG53" s="865">
        <f t="shared" si="143"/>
        <v>0</v>
      </c>
      <c r="CH53" s="865">
        <f t="shared" si="142"/>
        <v>0</v>
      </c>
      <c r="CI53" s="865">
        <f t="shared" si="142"/>
        <v>0</v>
      </c>
      <c r="CJ53" s="865">
        <f t="shared" si="142"/>
        <v>0</v>
      </c>
      <c r="CK53" s="865">
        <f t="shared" si="136"/>
        <v>0</v>
      </c>
      <c r="CL53" s="865">
        <f t="shared" si="136"/>
        <v>0</v>
      </c>
      <c r="CM53" s="865">
        <f t="shared" ref="CM53:EX53" si="144">N53</f>
        <v>0</v>
      </c>
      <c r="CN53" s="865">
        <f t="shared" si="144"/>
        <v>0</v>
      </c>
      <c r="CO53" s="865">
        <f t="shared" si="144"/>
        <v>0</v>
      </c>
      <c r="CP53" s="865">
        <f t="shared" si="144"/>
        <v>0</v>
      </c>
      <c r="CQ53" s="865">
        <f t="shared" si="144"/>
        <v>0</v>
      </c>
      <c r="CR53" s="865">
        <f t="shared" si="144"/>
        <v>0</v>
      </c>
      <c r="CS53" s="865">
        <f t="shared" si="144"/>
        <v>0</v>
      </c>
      <c r="CT53" s="865">
        <f t="shared" si="144"/>
        <v>0</v>
      </c>
      <c r="CU53" s="865">
        <f t="shared" si="144"/>
        <v>0</v>
      </c>
      <c r="CV53" s="865">
        <f t="shared" si="144"/>
        <v>0</v>
      </c>
      <c r="CW53" s="865">
        <f t="shared" si="144"/>
        <v>0</v>
      </c>
      <c r="CX53" s="865">
        <f t="shared" si="144"/>
        <v>0</v>
      </c>
      <c r="CY53" s="865">
        <f t="shared" si="144"/>
        <v>0</v>
      </c>
      <c r="CZ53" s="865">
        <f t="shared" si="144"/>
        <v>0</v>
      </c>
      <c r="DA53" s="865">
        <f t="shared" si="144"/>
        <v>0</v>
      </c>
      <c r="DB53" s="865">
        <f t="shared" si="144"/>
        <v>0</v>
      </c>
      <c r="DC53" s="865">
        <f t="shared" si="144"/>
        <v>0</v>
      </c>
      <c r="DD53" s="865">
        <f t="shared" si="144"/>
        <v>0</v>
      </c>
      <c r="DE53" s="865">
        <f t="shared" si="144"/>
        <v>0</v>
      </c>
      <c r="DF53" s="865">
        <f t="shared" si="144"/>
        <v>0</v>
      </c>
      <c r="DG53" s="865">
        <f t="shared" si="144"/>
        <v>0</v>
      </c>
      <c r="DH53" s="865">
        <f t="shared" si="144"/>
        <v>0</v>
      </c>
      <c r="DI53" s="865">
        <f t="shared" si="144"/>
        <v>0</v>
      </c>
      <c r="DJ53" s="865">
        <f t="shared" si="144"/>
        <v>0</v>
      </c>
      <c r="DK53" s="865">
        <f t="shared" si="144"/>
        <v>0</v>
      </c>
      <c r="DL53" s="865">
        <f t="shared" si="144"/>
        <v>0</v>
      </c>
      <c r="DM53" s="865">
        <f t="shared" si="144"/>
        <v>0</v>
      </c>
      <c r="DN53" s="865">
        <f t="shared" si="144"/>
        <v>0</v>
      </c>
      <c r="DO53" s="865">
        <f t="shared" si="144"/>
        <v>0</v>
      </c>
      <c r="DP53" s="865">
        <f t="shared" si="144"/>
        <v>0</v>
      </c>
      <c r="DQ53" s="865">
        <f t="shared" si="144"/>
        <v>0</v>
      </c>
      <c r="DR53" s="865">
        <f t="shared" si="144"/>
        <v>0</v>
      </c>
      <c r="DS53" s="865">
        <f t="shared" si="144"/>
        <v>0</v>
      </c>
      <c r="DT53" s="865">
        <f t="shared" si="144"/>
        <v>0</v>
      </c>
      <c r="DU53" s="865">
        <f t="shared" si="144"/>
        <v>0</v>
      </c>
      <c r="DV53" s="865">
        <f t="shared" si="144"/>
        <v>0</v>
      </c>
      <c r="DW53" s="865">
        <f t="shared" si="144"/>
        <v>0</v>
      </c>
      <c r="DX53" s="865">
        <f t="shared" si="144"/>
        <v>0</v>
      </c>
      <c r="DY53" s="865">
        <f t="shared" si="144"/>
        <v>0</v>
      </c>
      <c r="DZ53" s="865">
        <f t="shared" si="144"/>
        <v>0</v>
      </c>
      <c r="EA53" s="865">
        <f t="shared" si="144"/>
        <v>0</v>
      </c>
      <c r="EB53" s="865">
        <f t="shared" si="144"/>
        <v>0</v>
      </c>
      <c r="EC53" s="865">
        <f t="shared" si="144"/>
        <v>0</v>
      </c>
      <c r="ED53" s="865">
        <f t="shared" si="144"/>
        <v>0</v>
      </c>
      <c r="EE53" s="865">
        <f t="shared" si="144"/>
        <v>0</v>
      </c>
      <c r="EF53" s="865">
        <f t="shared" si="144"/>
        <v>0</v>
      </c>
      <c r="EG53" s="865">
        <f t="shared" si="144"/>
        <v>0</v>
      </c>
      <c r="EH53" s="865">
        <f t="shared" si="144"/>
        <v>0</v>
      </c>
      <c r="EI53" s="865">
        <f t="shared" si="144"/>
        <v>0</v>
      </c>
      <c r="EJ53" s="865">
        <f t="shared" si="144"/>
        <v>0</v>
      </c>
      <c r="EK53" s="865">
        <f t="shared" si="144"/>
        <v>0</v>
      </c>
      <c r="EL53" s="865">
        <f t="shared" si="144"/>
        <v>0</v>
      </c>
      <c r="EM53" s="865">
        <f t="shared" si="144"/>
        <v>0</v>
      </c>
      <c r="EN53" s="865">
        <f t="shared" si="144"/>
        <v>0</v>
      </c>
      <c r="EO53" s="865">
        <f t="shared" si="144"/>
        <v>0</v>
      </c>
      <c r="EP53" s="865">
        <f t="shared" si="144"/>
        <v>0</v>
      </c>
      <c r="EQ53" s="865">
        <f t="shared" si="144"/>
        <v>0</v>
      </c>
      <c r="ER53" s="865">
        <f t="shared" si="144"/>
        <v>0</v>
      </c>
      <c r="ES53" s="865">
        <f t="shared" si="144"/>
        <v>0</v>
      </c>
      <c r="ET53" s="865">
        <f t="shared" si="144"/>
        <v>0</v>
      </c>
      <c r="EU53" s="865">
        <f t="shared" si="144"/>
        <v>0</v>
      </c>
      <c r="EV53" s="865">
        <f t="shared" si="144"/>
        <v>0</v>
      </c>
      <c r="EW53" s="865">
        <f t="shared" si="144"/>
        <v>0</v>
      </c>
      <c r="EX53" s="865">
        <f t="shared" si="144"/>
        <v>0</v>
      </c>
    </row>
    <row r="54" spans="2:154" s="432" customFormat="1" ht="10.5" x14ac:dyDescent="0.25">
      <c r="B54" s="20" t="s">
        <v>103</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-120</v>
      </c>
      <c r="O54" s="210" t="str">
        <f t="shared" si="11"/>
        <v>N/A</v>
      </c>
      <c r="P54" s="210" t="str">
        <f t="shared" si="11"/>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76" t="s">
        <v>103</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10" t="str">
        <f t="shared" si="142"/>
        <v>N/A</v>
      </c>
      <c r="CO54" s="210" t="str">
        <f t="shared" si="142"/>
        <v>N/A</v>
      </c>
      <c r="CP54" s="31"/>
      <c r="CQ54" s="444">
        <f t="shared" ref="CQ54:EC54" si="149">R54</f>
        <v>-95</v>
      </c>
      <c r="CR54" s="444">
        <f t="shared" si="149"/>
        <v>-30</v>
      </c>
      <c r="CS54" s="444">
        <f t="shared" si="149"/>
        <v>-50</v>
      </c>
      <c r="CT54" s="444">
        <f t="shared" si="149"/>
        <v>45</v>
      </c>
      <c r="CU54" s="444">
        <f t="shared" si="149"/>
        <v>110</v>
      </c>
      <c r="CV54" s="444">
        <f t="shared" si="149"/>
        <v>-345</v>
      </c>
      <c r="CW54" s="444">
        <f t="shared" si="149"/>
        <v>-25</v>
      </c>
      <c r="CX54" s="444">
        <f t="shared" si="149"/>
        <v>-15</v>
      </c>
      <c r="CY54" s="444">
        <f t="shared" si="149"/>
        <v>-85</v>
      </c>
      <c r="CZ54" s="444">
        <f t="shared" si="149"/>
        <v>115</v>
      </c>
      <c r="DA54" s="444">
        <f t="shared" si="149"/>
        <v>60</v>
      </c>
      <c r="DB54" s="444">
        <f t="shared" si="149"/>
        <v>30</v>
      </c>
      <c r="DC54" s="444">
        <f t="shared" si="149"/>
        <v>-40</v>
      </c>
      <c r="DD54" s="444">
        <f t="shared" si="149"/>
        <v>55</v>
      </c>
      <c r="DE54" s="444">
        <f t="shared" si="149"/>
        <v>-15</v>
      </c>
      <c r="DF54" s="444">
        <f t="shared" si="149"/>
        <v>-125</v>
      </c>
      <c r="DG54" s="444">
        <f t="shared" si="149"/>
        <v>5</v>
      </c>
      <c r="DH54" s="444">
        <f t="shared" si="149"/>
        <v>-115</v>
      </c>
      <c r="DI54" s="444">
        <f t="shared" si="149"/>
        <v>687.30094397999994</v>
      </c>
      <c r="DJ54" s="444">
        <f t="shared" si="149"/>
        <v>50.292659819999884</v>
      </c>
      <c r="DK54" s="444">
        <f t="shared" si="149"/>
        <v>207.01584164799993</v>
      </c>
      <c r="DL54" s="444">
        <f t="shared" si="149"/>
        <v>46.03414902020188</v>
      </c>
      <c r="DM54" s="444">
        <f t="shared" si="149"/>
        <v>-215.94544478631991</v>
      </c>
      <c r="DN54" s="444">
        <f t="shared" si="149"/>
        <v>123.8353253826093</v>
      </c>
      <c r="DO54" s="444">
        <f t="shared" si="149"/>
        <v>525.73442329950888</v>
      </c>
      <c r="DP54" s="444">
        <f t="shared" si="149"/>
        <v>73.621614700000109</v>
      </c>
      <c r="DQ54" s="444">
        <f t="shared" si="149"/>
        <v>100.38166739999974</v>
      </c>
      <c r="DR54" s="444">
        <f t="shared" si="149"/>
        <v>33.979730200000191</v>
      </c>
      <c r="DS54" s="444">
        <f t="shared" si="149"/>
        <v>-213.37130419999994</v>
      </c>
      <c r="DT54" s="444">
        <f t="shared" si="149"/>
        <v>-162.03994599999982</v>
      </c>
      <c r="DU54" s="444">
        <f t="shared" si="149"/>
        <v>-166.41974060000015</v>
      </c>
      <c r="DV54" s="444">
        <f t="shared" si="149"/>
        <v>-111.71180959999987</v>
      </c>
      <c r="DW54" s="444">
        <f t="shared" si="149"/>
        <v>-217.28717849999998</v>
      </c>
      <c r="DX54" s="444">
        <f t="shared" si="149"/>
        <v>-62.220577499999798</v>
      </c>
      <c r="DY54" s="444">
        <f t="shared" si="149"/>
        <v>40.330283399999715</v>
      </c>
      <c r="DZ54" s="444">
        <f t="shared" si="149"/>
        <v>155.21315000000007</v>
      </c>
      <c r="EA54" s="444">
        <f t="shared" si="149"/>
        <v>-98.747707000000077</v>
      </c>
      <c r="EB54" s="444">
        <f t="shared" si="149"/>
        <v>-116.35511619999996</v>
      </c>
      <c r="EC54" s="444">
        <f t="shared" si="149"/>
        <v>11.010812200000043</v>
      </c>
      <c r="ED54" s="444"/>
      <c r="EE54" s="444">
        <f t="shared" ref="EE54:EX54" si="150">BF54</f>
        <v>340</v>
      </c>
      <c r="EF54" s="444">
        <f t="shared" si="150"/>
        <v>-125</v>
      </c>
      <c r="EG54" s="444">
        <f t="shared" si="150"/>
        <v>-5</v>
      </c>
      <c r="EH54" s="444">
        <f t="shared" si="150"/>
        <v>-235</v>
      </c>
      <c r="EI54" s="444">
        <f t="shared" si="150"/>
        <v>-40</v>
      </c>
      <c r="EJ54" s="444">
        <f t="shared" si="150"/>
        <v>30</v>
      </c>
      <c r="EK54" s="444">
        <f t="shared" si="150"/>
        <v>90</v>
      </c>
      <c r="EL54" s="444">
        <f t="shared" si="150"/>
        <v>15</v>
      </c>
      <c r="EM54" s="444">
        <f t="shared" si="150"/>
        <v>-140</v>
      </c>
      <c r="EN54" s="444">
        <f t="shared" si="150"/>
        <v>-110</v>
      </c>
      <c r="EO54" s="444">
        <f t="shared" si="150"/>
        <v>737.59360379999987</v>
      </c>
      <c r="EP54" s="444">
        <f t="shared" si="150"/>
        <v>253.04999066820181</v>
      </c>
      <c r="EQ54" s="444">
        <f t="shared" si="150"/>
        <v>-92.110119403710627</v>
      </c>
      <c r="ER54" s="444">
        <f t="shared" si="150"/>
        <v>599.356037999509</v>
      </c>
      <c r="ES54" s="444">
        <f t="shared" si="150"/>
        <v>134.36139759999992</v>
      </c>
      <c r="ET54" s="444">
        <f t="shared" si="150"/>
        <v>-375.41125019999976</v>
      </c>
      <c r="EU54" s="444">
        <f t="shared" si="150"/>
        <v>-278.13155019999999</v>
      </c>
      <c r="EV54" s="444">
        <f t="shared" si="150"/>
        <v>-279.5077559999998</v>
      </c>
      <c r="EW54" s="444">
        <f t="shared" si="150"/>
        <v>195.5434333999998</v>
      </c>
      <c r="EX54" s="444">
        <f t="shared" si="150"/>
        <v>-87.73689480000003</v>
      </c>
    </row>
    <row r="55" spans="2:154" ht="10.5" x14ac:dyDescent="0.25">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501" t="str">
        <f t="shared" si="11"/>
        <v>N/A</v>
      </c>
      <c r="P55" s="501" t="str">
        <f t="shared" si="11"/>
        <v>N/A</v>
      </c>
      <c r="Q55" s="544"/>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15</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8"/>
      <c r="CO55" s="208"/>
      <c r="CP55" s="37"/>
      <c r="CQ55" s="444"/>
      <c r="CR55" s="444"/>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row>
    <row r="56" spans="2:154" ht="10.5" x14ac:dyDescent="0.25">
      <c r="B56" s="10" t="s">
        <v>16</v>
      </c>
      <c r="C56" s="800"/>
      <c r="D56" s="800"/>
      <c r="E56" s="800"/>
      <c r="F56" s="800"/>
      <c r="G56" s="800"/>
      <c r="H56" s="800"/>
      <c r="I56" s="800">
        <v>508.35441916820173</v>
      </c>
      <c r="J56" s="800">
        <v>237.22042819579832</v>
      </c>
      <c r="K56" s="800">
        <v>55.758257900000075</v>
      </c>
      <c r="L56" s="800">
        <v>-312.64948129999988</v>
      </c>
      <c r="M56" s="800">
        <v>-43.954018600000069</v>
      </c>
      <c r="N56" s="800">
        <v>-20</v>
      </c>
      <c r="O56" s="501" t="str">
        <f t="shared" si="11"/>
        <v>N/A</v>
      </c>
      <c r="P56" s="501" t="str">
        <f t="shared" si="11"/>
        <v>N/A</v>
      </c>
      <c r="Q56" s="544"/>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16</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8"/>
      <c r="CO56" s="208"/>
      <c r="CP56" s="37"/>
      <c r="CQ56" s="444"/>
      <c r="CR56" s="444"/>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row>
    <row r="57" spans="2:154" ht="10.5" x14ac:dyDescent="0.25">
      <c r="B57" s="10" t="s">
        <v>17</v>
      </c>
      <c r="C57" s="800"/>
      <c r="D57" s="800"/>
      <c r="E57" s="800"/>
      <c r="F57" s="800"/>
      <c r="G57" s="800"/>
      <c r="H57" s="800"/>
      <c r="I57" s="800">
        <v>-12.70334969999999</v>
      </c>
      <c r="J57" s="800">
        <v>57.665439999999982</v>
      </c>
      <c r="K57" s="800">
        <v>-22.6035</v>
      </c>
      <c r="L57" s="800">
        <v>-27.636179999999989</v>
      </c>
      <c r="M57" s="800">
        <v>11.573638800000001</v>
      </c>
      <c r="N57" s="800">
        <v>0</v>
      </c>
      <c r="O57" s="501" t="str">
        <f t="shared" si="11"/>
        <v>N/A</v>
      </c>
      <c r="P57" s="501">
        <f t="shared" si="11"/>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17</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8"/>
      <c r="CO57" s="208"/>
      <c r="CP57" s="37"/>
      <c r="CQ57" s="444"/>
      <c r="CR57" s="444"/>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row>
    <row r="58" spans="2:154" ht="10.5" x14ac:dyDescent="0.25">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513" t="str">
        <f t="shared" si="11"/>
        <v>N/A</v>
      </c>
      <c r="P58" s="604" t="str">
        <f t="shared" si="11"/>
        <v>N/A</v>
      </c>
      <c r="Q58" s="544"/>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c r="BF58" s="806"/>
      <c r="BG58" s="806"/>
      <c r="BH58" s="806"/>
      <c r="BI58" s="806"/>
      <c r="BJ58" s="806"/>
      <c r="BK58" s="806"/>
      <c r="BL58" s="806"/>
      <c r="BM58" s="806"/>
      <c r="BN58" s="806"/>
      <c r="BO58" s="806"/>
      <c r="BP58" s="807">
        <f t="shared" si="115"/>
        <v>409.43823000000015</v>
      </c>
      <c r="BQ58" s="807">
        <f t="shared" si="116"/>
        <v>-39.67744000000009</v>
      </c>
      <c r="BR58" s="807">
        <f t="shared" si="151"/>
        <v>-290.51423999999997</v>
      </c>
      <c r="BS58" s="777">
        <f t="shared" si="30"/>
        <v>-21.024730000000019</v>
      </c>
      <c r="BT58" s="778">
        <f t="shared" si="118"/>
        <v>-42.095949999999959</v>
      </c>
      <c r="BU58" s="778">
        <f t="shared" si="119"/>
        <v>-226.21611000000004</v>
      </c>
      <c r="BV58" s="778">
        <f t="shared" si="120"/>
        <v>-69.423339999999996</v>
      </c>
      <c r="BW58" s="778">
        <f t="shared" si="29"/>
        <v>-46.40693000000001</v>
      </c>
      <c r="BX58" s="778">
        <f t="shared" si="17"/>
        <v>304.67739999999992</v>
      </c>
      <c r="BY58" s="778">
        <f t="shared" si="18"/>
        <v>-97.721629999999863</v>
      </c>
      <c r="BZ58" s="37"/>
      <c r="CA58" s="271" t="s">
        <v>19</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7"/>
      <c r="CO58" s="217"/>
      <c r="CP58" s="37"/>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row>
    <row r="59" spans="2:154" s="432" customFormat="1" ht="10.5" x14ac:dyDescent="0.25">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20</v>
      </c>
      <c r="O59" s="210" t="str">
        <f t="shared" si="11"/>
        <v>N/A</v>
      </c>
      <c r="P59" s="210">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37</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10" t="str">
        <f>O59</f>
        <v>N/A</v>
      </c>
      <c r="CO59" s="210">
        <f>P59</f>
        <v>0.37937512794440487</v>
      </c>
      <c r="CP59" s="809"/>
      <c r="CQ59" s="444">
        <f t="shared" ref="CQ59:EC59" si="153">R59</f>
        <v>-95</v>
      </c>
      <c r="CR59" s="444">
        <f t="shared" si="153"/>
        <v>-10</v>
      </c>
      <c r="CS59" s="444">
        <f t="shared" si="153"/>
        <v>-5</v>
      </c>
      <c r="CT59" s="444">
        <f t="shared" si="153"/>
        <v>-5</v>
      </c>
      <c r="CU59" s="444">
        <f t="shared" si="153"/>
        <v>-5</v>
      </c>
      <c r="CV59" s="444">
        <f t="shared" si="153"/>
        <v>30</v>
      </c>
      <c r="CW59" s="444">
        <f t="shared" si="153"/>
        <v>40</v>
      </c>
      <c r="CX59" s="444">
        <f t="shared" si="153"/>
        <v>-5</v>
      </c>
      <c r="CY59" s="444">
        <f t="shared" si="153"/>
        <v>55</v>
      </c>
      <c r="CZ59" s="444">
        <f t="shared" si="153"/>
        <v>-5</v>
      </c>
      <c r="DA59" s="444">
        <f t="shared" si="153"/>
        <v>-10</v>
      </c>
      <c r="DB59" s="444">
        <f t="shared" si="153"/>
        <v>0</v>
      </c>
      <c r="DC59" s="444">
        <f t="shared" si="153"/>
        <v>-15</v>
      </c>
      <c r="DD59" s="444">
        <f t="shared" si="153"/>
        <v>-20</v>
      </c>
      <c r="DE59" s="444">
        <f t="shared" si="153"/>
        <v>-10</v>
      </c>
      <c r="DF59" s="444">
        <f t="shared" si="153"/>
        <v>0</v>
      </c>
      <c r="DG59" s="444">
        <f t="shared" si="153"/>
        <v>-10</v>
      </c>
      <c r="DH59" s="444">
        <f t="shared" si="153"/>
        <v>0</v>
      </c>
      <c r="DI59" s="444">
        <f t="shared" si="153"/>
        <v>-3.7135677817608959</v>
      </c>
      <c r="DJ59" s="444">
        <f t="shared" si="153"/>
        <v>-12.869987589821081</v>
      </c>
      <c r="DK59" s="444">
        <f t="shared" si="153"/>
        <v>-9.6579941485684895</v>
      </c>
      <c r="DL59" s="444">
        <f t="shared" si="153"/>
        <v>6.0270832542961434</v>
      </c>
      <c r="DM59" s="444">
        <f t="shared" si="153"/>
        <v>-20.442004790457666</v>
      </c>
      <c r="DN59" s="444">
        <f t="shared" si="153"/>
        <v>138.14511871654315</v>
      </c>
      <c r="DO59" s="444">
        <f t="shared" si="153"/>
        <v>341.55213041940618</v>
      </c>
      <c r="DP59" s="444">
        <f t="shared" si="153"/>
        <v>-0.87135995949008427</v>
      </c>
      <c r="DQ59" s="444">
        <f t="shared" si="153"/>
        <v>33.40237201601105</v>
      </c>
      <c r="DR59" s="444">
        <f t="shared" si="153"/>
        <v>49.009767711029298</v>
      </c>
      <c r="DS59" s="444">
        <f t="shared" si="153"/>
        <v>-172.95708121272526</v>
      </c>
      <c r="DT59" s="444">
        <f t="shared" si="153"/>
        <v>-48.050226791197126</v>
      </c>
      <c r="DU59" s="444">
        <f t="shared" si="153"/>
        <v>-57.735225730223291</v>
      </c>
      <c r="DV59" s="444">
        <f t="shared" si="153"/>
        <v>-122.9511730673397</v>
      </c>
      <c r="DW59" s="444">
        <f t="shared" si="153"/>
        <v>-134.08010736733809</v>
      </c>
      <c r="DX59" s="444">
        <f t="shared" si="153"/>
        <v>7.2810757149516956</v>
      </c>
      <c r="DY59" s="444">
        <f t="shared" si="153"/>
        <v>29.100258089925571</v>
      </c>
      <c r="DZ59" s="444">
        <f t="shared" si="153"/>
        <v>-26.918791116755351</v>
      </c>
      <c r="EA59" s="444">
        <f t="shared" si="153"/>
        <v>27.982422910604917</v>
      </c>
      <c r="EB59" s="444">
        <f t="shared" si="153"/>
        <v>-15.664570884305624</v>
      </c>
      <c r="EC59" s="444">
        <f t="shared" si="153"/>
        <v>-11.373055411770382</v>
      </c>
      <c r="ED59" s="444"/>
      <c r="EE59" s="444">
        <f>BF59</f>
        <v>-10</v>
      </c>
      <c r="EF59" s="444">
        <f t="shared" ref="EF59:EX59" si="154">BG59</f>
        <v>-105</v>
      </c>
      <c r="EG59" s="444">
        <f t="shared" si="154"/>
        <v>-10</v>
      </c>
      <c r="EH59" s="444">
        <f t="shared" si="154"/>
        <v>25</v>
      </c>
      <c r="EI59" s="444">
        <f t="shared" si="154"/>
        <v>35</v>
      </c>
      <c r="EJ59" s="444">
        <f t="shared" si="154"/>
        <v>50</v>
      </c>
      <c r="EK59" s="444">
        <f t="shared" si="154"/>
        <v>-10</v>
      </c>
      <c r="EL59" s="444">
        <f t="shared" si="154"/>
        <v>-35</v>
      </c>
      <c r="EM59" s="444">
        <f t="shared" si="154"/>
        <v>-10</v>
      </c>
      <c r="EN59" s="444">
        <f t="shared" si="154"/>
        <v>-10</v>
      </c>
      <c r="EO59" s="444">
        <f t="shared" si="154"/>
        <v>-16.583555371581976</v>
      </c>
      <c r="EP59" s="444">
        <f t="shared" si="154"/>
        <v>-3.630910894272346</v>
      </c>
      <c r="EQ59" s="444">
        <f t="shared" si="154"/>
        <v>117.70311392608548</v>
      </c>
      <c r="ER59" s="444">
        <f t="shared" si="154"/>
        <v>340.68077045991612</v>
      </c>
      <c r="ES59" s="444">
        <f t="shared" si="154"/>
        <v>82.412139727040341</v>
      </c>
      <c r="ET59" s="444">
        <f t="shared" si="154"/>
        <v>-221.00730800392239</v>
      </c>
      <c r="EU59" s="444">
        <f t="shared" si="154"/>
        <v>-180.68639879756299</v>
      </c>
      <c r="EV59" s="444">
        <f t="shared" si="154"/>
        <v>-126.79903165238639</v>
      </c>
      <c r="EW59" s="444">
        <f t="shared" si="154"/>
        <v>2.1814669731702203</v>
      </c>
      <c r="EX59" s="444">
        <f t="shared" si="154"/>
        <v>16.609367498834537</v>
      </c>
    </row>
    <row r="60" spans="2:154" ht="10.5" x14ac:dyDescent="0.25">
      <c r="B60" s="10"/>
      <c r="C60" s="810"/>
      <c r="D60" s="810"/>
      <c r="E60" s="810"/>
      <c r="F60" s="810"/>
      <c r="G60" s="810"/>
      <c r="H60" s="810"/>
      <c r="I60" s="810"/>
      <c r="J60" s="810"/>
      <c r="K60" s="810"/>
      <c r="L60" s="810"/>
      <c r="M60" s="810"/>
      <c r="N60" s="810"/>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31"/>
      <c r="BT60" s="37"/>
      <c r="BU60" s="37"/>
      <c r="BV60" s="37"/>
      <c r="BW60" s="37"/>
      <c r="BX60" s="37"/>
      <c r="BY60" s="37"/>
      <c r="BZ60" s="37"/>
      <c r="CQ60" s="679"/>
      <c r="CR60" s="679"/>
      <c r="CS60" s="679"/>
      <c r="CT60" s="679"/>
      <c r="CU60" s="679"/>
      <c r="CV60" s="679"/>
      <c r="CW60" s="679"/>
      <c r="CX60" s="679"/>
      <c r="CY60" s="679"/>
      <c r="CZ60" s="679"/>
      <c r="DA60" s="679"/>
      <c r="DB60" s="679"/>
      <c r="DC60" s="679"/>
      <c r="DD60" s="679"/>
      <c r="DE60" s="679"/>
      <c r="DF60" s="679"/>
      <c r="DG60" s="679"/>
      <c r="DH60" s="679"/>
      <c r="DI60" s="679"/>
      <c r="DJ60" s="444"/>
      <c r="DK60" s="444"/>
      <c r="DL60" s="444"/>
      <c r="DM60" s="444"/>
      <c r="DN60" s="444"/>
      <c r="DO60" s="444"/>
      <c r="DP60" s="444"/>
      <c r="DQ60" s="444"/>
      <c r="DR60" s="444"/>
      <c r="DS60" s="444"/>
      <c r="DT60" s="444"/>
      <c r="DU60" s="444"/>
      <c r="DV60" s="444"/>
      <c r="DW60" s="444"/>
      <c r="DX60" s="444"/>
      <c r="DY60" s="444"/>
      <c r="DZ60" s="444"/>
      <c r="EA60" s="444"/>
      <c r="EB60" s="444"/>
      <c r="EC60" s="444"/>
      <c r="ED60" s="444"/>
      <c r="EE60" s="679"/>
      <c r="EF60" s="679"/>
      <c r="EG60" s="679"/>
      <c r="EH60" s="679"/>
      <c r="EI60" s="679"/>
      <c r="EJ60" s="679"/>
      <c r="EK60" s="679"/>
      <c r="EL60" s="679"/>
      <c r="EM60" s="679"/>
      <c r="EN60" s="679"/>
      <c r="EO60" s="679"/>
      <c r="EP60" s="679"/>
      <c r="EQ60" s="679"/>
      <c r="ER60" s="679"/>
      <c r="ES60" s="679"/>
      <c r="ET60" s="679"/>
      <c r="EU60" s="679"/>
      <c r="EV60" s="679"/>
      <c r="EW60" s="679"/>
      <c r="EX60" s="679"/>
    </row>
    <row r="61" spans="2:154" s="432" customFormat="1" ht="10.5" x14ac:dyDescent="0.25">
      <c r="B61" s="56" t="s">
        <v>3</v>
      </c>
      <c r="C61" s="811">
        <v>935</v>
      </c>
      <c r="D61" s="811">
        <v>150</v>
      </c>
      <c r="E61" s="811">
        <v>305</v>
      </c>
      <c r="F61" s="811">
        <v>535</v>
      </c>
      <c r="G61" s="811">
        <v>275</v>
      </c>
      <c r="H61" s="811">
        <v>15</v>
      </c>
      <c r="I61" s="811">
        <f>I47+I54+I59</f>
        <v>1248.0534605925927</v>
      </c>
      <c r="J61" s="811">
        <f t="shared" ref="J61" si="155">J47+J54+J59</f>
        <v>1558.948308793043</v>
      </c>
      <c r="K61" s="811">
        <f>K47+K54+K59</f>
        <v>-30.248334418766319</v>
      </c>
      <c r="L61" s="811">
        <f>L47+L54+L59</f>
        <v>-606.07211262479905</v>
      </c>
      <c r="M61" s="811">
        <f t="shared" ref="M61" si="156">M47+M54+M59</f>
        <v>317.51479865175901</v>
      </c>
      <c r="N61" s="811">
        <f>N47+N54+N59</f>
        <v>98.619565702084941</v>
      </c>
      <c r="O61" s="603" t="str">
        <f t="shared" ref="O61:P62" si="157">IF(ISERROR(M61/L61),"N/A",IF(L61&lt;0,"N/A",IF(M61&lt;0,"N/A",IF(M61/L61-1&gt;300%,"&gt;±300%",IF(M61/L61-1&lt;-300%,"&gt;±300%",M61/L61-1)))))</f>
        <v>N/A</v>
      </c>
      <c r="P61" s="58">
        <f t="shared" si="157"/>
        <v>-0.68940167160445331</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f>
        <v>792.86385155547805</v>
      </c>
      <c r="AK61" s="277">
        <f t="shared" ref="AK61:AZ61" si="158">AK47+AK54+AK59</f>
        <v>125.72004507447625</v>
      </c>
      <c r="AL61" s="277">
        <f t="shared" si="158"/>
        <v>249.97855248280587</v>
      </c>
      <c r="AM61" s="277">
        <f t="shared" si="158"/>
        <v>79.491011479832707</v>
      </c>
      <c r="AN61" s="277">
        <f t="shared" si="158"/>
        <v>73.024732169030159</v>
      </c>
      <c r="AO61" s="277">
        <f t="shared" si="158"/>
        <v>393.09913990578963</v>
      </c>
      <c r="AP61" s="277">
        <f t="shared" si="158"/>
        <v>965.02421518025926</v>
      </c>
      <c r="AQ61" s="277">
        <f t="shared" si="158"/>
        <v>127.80022153796391</v>
      </c>
      <c r="AR61" s="277">
        <f t="shared" si="158"/>
        <v>159.14484381389954</v>
      </c>
      <c r="AS61" s="277">
        <f t="shared" si="158"/>
        <v>195.79432170119668</v>
      </c>
      <c r="AT61" s="277">
        <f t="shared" si="158"/>
        <v>-271.19869059290176</v>
      </c>
      <c r="AU61" s="277">
        <f t="shared" si="158"/>
        <v>-113.98880934096076</v>
      </c>
      <c r="AV61" s="277">
        <f t="shared" si="158"/>
        <v>-154.80586175194219</v>
      </c>
      <c r="AW61" s="277">
        <f t="shared" si="158"/>
        <v>-150.18035665898498</v>
      </c>
      <c r="AX61" s="277">
        <f t="shared" si="158"/>
        <v>-248.58255680277765</v>
      </c>
      <c r="AY61" s="277">
        <f t="shared" si="158"/>
        <v>-52.503337411094208</v>
      </c>
      <c r="AZ61" s="277">
        <f t="shared" si="158"/>
        <v>197.86278242320864</v>
      </c>
      <c r="BA61" s="277">
        <f>BA47+BA54+BA59</f>
        <v>175.12616563016911</v>
      </c>
      <c r="BB61" s="277">
        <f t="shared" ref="BB61:BD61" si="159">BB47+BB54+BB59</f>
        <v>15.360048534258844</v>
      </c>
      <c r="BC61" s="277">
        <f t="shared" si="159"/>
        <v>-70.834197935877611</v>
      </c>
      <c r="BD61" s="277">
        <f t="shared" si="159"/>
        <v>64.018180376776073</v>
      </c>
      <c r="BE61" s="277"/>
      <c r="BF61" s="277">
        <f>D61-BG61</f>
        <v>325</v>
      </c>
      <c r="BG61" s="277">
        <f>SUM(R61:S61)</f>
        <v>-175</v>
      </c>
      <c r="BH61" s="277">
        <f>SUM(T61:U61)</f>
        <v>105</v>
      </c>
      <c r="BI61" s="277">
        <f>SUM(V61:W61)</f>
        <v>190</v>
      </c>
      <c r="BJ61" s="277">
        <f>SUM(X61:Y61)</f>
        <v>260</v>
      </c>
      <c r="BK61" s="277">
        <f>SUM(Z61:AA61)</f>
        <v>275</v>
      </c>
      <c r="BL61" s="277">
        <f>SUM(AB61:AC61)</f>
        <v>185</v>
      </c>
      <c r="BM61" s="277">
        <f>SUM(AD61:AE61)</f>
        <v>90</v>
      </c>
      <c r="BN61" s="277">
        <f>SUM(AF61:AG61)</f>
        <v>5</v>
      </c>
      <c r="BO61" s="277">
        <f>SUM(AH61:AI61)</f>
        <v>0</v>
      </c>
      <c r="BP61" s="277">
        <f t="shared" ref="BP61:BP62" si="160">AJ61+AK61</f>
        <v>918.58389662995432</v>
      </c>
      <c r="BQ61" s="277">
        <f t="shared" ref="BQ61:BQ62" si="161">AL61+AM61</f>
        <v>329.46956396263857</v>
      </c>
      <c r="BR61" s="277">
        <f>AN61+AO61</f>
        <v>466.12387207481981</v>
      </c>
      <c r="BS61" s="812">
        <f>AP61+AQ61</f>
        <v>1092.8244367182231</v>
      </c>
      <c r="BT61" s="812">
        <f>AR61+AS61</f>
        <v>354.93916551509619</v>
      </c>
      <c r="BU61" s="812">
        <f t="shared" si="119"/>
        <v>-385.18749993386251</v>
      </c>
      <c r="BV61" s="812">
        <f t="shared" si="120"/>
        <v>-304.98621841092717</v>
      </c>
      <c r="BW61" s="812">
        <f t="shared" si="29"/>
        <v>-301.08589421387182</v>
      </c>
      <c r="BX61" s="812">
        <f t="shared" si="17"/>
        <v>372.98894805337773</v>
      </c>
      <c r="BY61" s="812">
        <f t="shared" si="18"/>
        <v>79.37822891103491</v>
      </c>
      <c r="BZ61" s="31"/>
      <c r="CA61" s="813" t="s">
        <v>3</v>
      </c>
      <c r="CB61" s="277">
        <f t="shared" ref="CB61:CO62" si="162">C61</f>
        <v>935</v>
      </c>
      <c r="CC61" s="277">
        <f t="shared" si="162"/>
        <v>150</v>
      </c>
      <c r="CD61" s="277">
        <f t="shared" si="162"/>
        <v>305</v>
      </c>
      <c r="CE61" s="277">
        <f t="shared" si="162"/>
        <v>535</v>
      </c>
      <c r="CF61" s="277">
        <f t="shared" si="162"/>
        <v>275</v>
      </c>
      <c r="CG61" s="277">
        <f t="shared" si="162"/>
        <v>15</v>
      </c>
      <c r="CH61" s="277">
        <f t="shared" si="162"/>
        <v>1248.0534605925927</v>
      </c>
      <c r="CI61" s="277">
        <f t="shared" si="162"/>
        <v>1558.948308793043</v>
      </c>
      <c r="CJ61" s="277">
        <f t="shared" si="162"/>
        <v>-30.248334418766319</v>
      </c>
      <c r="CK61" s="277">
        <f t="shared" si="162"/>
        <v>-606.07211262479905</v>
      </c>
      <c r="CL61" s="277">
        <f t="shared" si="162"/>
        <v>317.51479865175901</v>
      </c>
      <c r="CM61" s="277">
        <f t="shared" si="162"/>
        <v>98.619565702084941</v>
      </c>
      <c r="CN61" s="283" t="str">
        <f t="shared" si="162"/>
        <v>N/A</v>
      </c>
      <c r="CO61" s="283">
        <f t="shared" si="162"/>
        <v>-0.68940167160445331</v>
      </c>
      <c r="CP61" s="814"/>
      <c r="CQ61" s="455">
        <f t="shared" ref="CQ61:DF62" si="163">R61</f>
        <v>-175</v>
      </c>
      <c r="CR61" s="455">
        <f t="shared" si="163"/>
        <v>0</v>
      </c>
      <c r="CS61" s="455">
        <f t="shared" si="163"/>
        <v>-10</v>
      </c>
      <c r="CT61" s="455">
        <f t="shared" si="163"/>
        <v>115</v>
      </c>
      <c r="CU61" s="455">
        <f t="shared" si="163"/>
        <v>285</v>
      </c>
      <c r="CV61" s="455">
        <f t="shared" si="163"/>
        <v>-95</v>
      </c>
      <c r="CW61" s="455">
        <f t="shared" si="163"/>
        <v>165</v>
      </c>
      <c r="CX61" s="455">
        <f t="shared" si="163"/>
        <v>95</v>
      </c>
      <c r="CY61" s="455">
        <f t="shared" si="163"/>
        <v>50</v>
      </c>
      <c r="CZ61" s="455">
        <f t="shared" si="163"/>
        <v>225</v>
      </c>
      <c r="DA61" s="455">
        <f t="shared" si="163"/>
        <v>80</v>
      </c>
      <c r="DB61" s="455">
        <f t="shared" si="163"/>
        <v>105</v>
      </c>
      <c r="DC61" s="455">
        <f t="shared" si="163"/>
        <v>-10</v>
      </c>
      <c r="DD61" s="455">
        <f t="shared" si="163"/>
        <v>100</v>
      </c>
      <c r="DE61" s="455">
        <f t="shared" si="163"/>
        <v>60</v>
      </c>
      <c r="DF61" s="455">
        <f t="shared" si="163"/>
        <v>-55</v>
      </c>
      <c r="DG61" s="455">
        <f t="shared" ref="DG61:DV62" si="164">AH61</f>
        <v>65</v>
      </c>
      <c r="DH61" s="455">
        <f t="shared" si="164"/>
        <v>-65</v>
      </c>
      <c r="DI61" s="455">
        <f t="shared" si="164"/>
        <v>792.86385155547805</v>
      </c>
      <c r="DJ61" s="455">
        <f t="shared" si="164"/>
        <v>125.72004507447625</v>
      </c>
      <c r="DK61" s="455">
        <f t="shared" si="164"/>
        <v>249.97855248280587</v>
      </c>
      <c r="DL61" s="455">
        <f t="shared" si="164"/>
        <v>79.491011479832707</v>
      </c>
      <c r="DM61" s="455">
        <f t="shared" si="164"/>
        <v>73.024732169030159</v>
      </c>
      <c r="DN61" s="455">
        <f t="shared" si="164"/>
        <v>393.09913990578963</v>
      </c>
      <c r="DO61" s="455">
        <f t="shared" si="164"/>
        <v>965.02421518025926</v>
      </c>
      <c r="DP61" s="455">
        <f t="shared" si="164"/>
        <v>127.80022153796391</v>
      </c>
      <c r="DQ61" s="455">
        <f t="shared" si="164"/>
        <v>159.14484381389954</v>
      </c>
      <c r="DR61" s="455">
        <f t="shared" si="164"/>
        <v>195.79432170119668</v>
      </c>
      <c r="DS61" s="455">
        <f t="shared" si="164"/>
        <v>-271.19869059290176</v>
      </c>
      <c r="DT61" s="455">
        <f t="shared" si="164"/>
        <v>-113.98880934096076</v>
      </c>
      <c r="DU61" s="455">
        <f t="shared" si="164"/>
        <v>-154.80586175194219</v>
      </c>
      <c r="DV61" s="455">
        <f t="shared" si="164"/>
        <v>-150.18035665898498</v>
      </c>
      <c r="DW61" s="455">
        <f t="shared" ref="DU61:EC62" si="165">AX61</f>
        <v>-248.58255680277765</v>
      </c>
      <c r="DX61" s="455">
        <f t="shared" si="165"/>
        <v>-52.503337411094208</v>
      </c>
      <c r="DY61" s="455">
        <f t="shared" si="165"/>
        <v>197.86278242320864</v>
      </c>
      <c r="DZ61" s="455">
        <f t="shared" si="165"/>
        <v>175.12616563016911</v>
      </c>
      <c r="EA61" s="455">
        <f t="shared" si="165"/>
        <v>15.360048534258844</v>
      </c>
      <c r="EB61" s="455">
        <f t="shared" si="165"/>
        <v>-70.834197935877611</v>
      </c>
      <c r="EC61" s="455">
        <f t="shared" si="165"/>
        <v>64.018180376776073</v>
      </c>
      <c r="ED61" s="455"/>
      <c r="EE61" s="455">
        <f>BF61</f>
        <v>325</v>
      </c>
      <c r="EF61" s="455">
        <f t="shared" ref="EF61:EX61" si="166">BG61</f>
        <v>-175</v>
      </c>
      <c r="EG61" s="455">
        <f t="shared" si="166"/>
        <v>105</v>
      </c>
      <c r="EH61" s="455">
        <f t="shared" si="166"/>
        <v>190</v>
      </c>
      <c r="EI61" s="455">
        <f t="shared" si="166"/>
        <v>260</v>
      </c>
      <c r="EJ61" s="455">
        <f t="shared" si="166"/>
        <v>275</v>
      </c>
      <c r="EK61" s="455">
        <f t="shared" si="166"/>
        <v>185</v>
      </c>
      <c r="EL61" s="455">
        <f t="shared" si="166"/>
        <v>90</v>
      </c>
      <c r="EM61" s="455">
        <f t="shared" si="166"/>
        <v>5</v>
      </c>
      <c r="EN61" s="455">
        <f t="shared" si="166"/>
        <v>0</v>
      </c>
      <c r="EO61" s="455">
        <f t="shared" si="166"/>
        <v>918.58389662995432</v>
      </c>
      <c r="EP61" s="455">
        <f t="shared" si="166"/>
        <v>329.46956396263857</v>
      </c>
      <c r="EQ61" s="455">
        <f t="shared" si="166"/>
        <v>466.12387207481981</v>
      </c>
      <c r="ER61" s="455">
        <f t="shared" si="166"/>
        <v>1092.8244367182231</v>
      </c>
      <c r="ES61" s="455">
        <f t="shared" si="166"/>
        <v>354.93916551509619</v>
      </c>
      <c r="ET61" s="455">
        <f t="shared" si="166"/>
        <v>-385.18749993386251</v>
      </c>
      <c r="EU61" s="455">
        <f t="shared" si="166"/>
        <v>-304.98621841092717</v>
      </c>
      <c r="EV61" s="455">
        <f t="shared" si="166"/>
        <v>-301.08589421387182</v>
      </c>
      <c r="EW61" s="455">
        <f t="shared" si="166"/>
        <v>372.98894805337773</v>
      </c>
      <c r="EX61" s="455">
        <f t="shared" si="166"/>
        <v>79.37822891103491</v>
      </c>
    </row>
    <row r="62" spans="2:154" s="432" customFormat="1" ht="10.5" x14ac:dyDescent="0.25">
      <c r="B62" s="41" t="s">
        <v>26</v>
      </c>
      <c r="C62" s="815">
        <v>8605</v>
      </c>
      <c r="D62" s="815">
        <v>8090</v>
      </c>
      <c r="E62" s="815">
        <v>8270</v>
      </c>
      <c r="F62" s="815">
        <v>8410</v>
      </c>
      <c r="G62" s="815">
        <v>7925</v>
      </c>
      <c r="H62" s="815">
        <v>7415</v>
      </c>
      <c r="I62" s="815">
        <f t="shared" ref="I62:M62" si="167">SUM(I6,I13,I20,I26,I32,I38,I44,I61,I45,I46)</f>
        <v>8354.8187002758441</v>
      </c>
      <c r="J62" s="815">
        <f t="shared" si="167"/>
        <v>7762.9473556138009</v>
      </c>
      <c r="K62" s="815">
        <f t="shared" si="167"/>
        <v>6936.0845716022777</v>
      </c>
      <c r="L62" s="815">
        <f t="shared" si="167"/>
        <v>6371.7325062797163</v>
      </c>
      <c r="M62" s="815">
        <f t="shared" si="167"/>
        <v>8022.9879855163845</v>
      </c>
      <c r="N62" s="815">
        <f>SUM(N6,N13,N20,N26,N32,N38,N44,N61,N45,N46)</f>
        <v>7587.0244695094534</v>
      </c>
      <c r="O62" s="278">
        <f t="shared" si="157"/>
        <v>0.25915329584367508</v>
      </c>
      <c r="P62" s="278">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16">
        <f>AR62+AS62</f>
        <v>3885.1658330359423</v>
      </c>
      <c r="BU62" s="816">
        <f t="shared" si="119"/>
        <v>3050.8958189920554</v>
      </c>
      <c r="BV62" s="816">
        <f t="shared" si="120"/>
        <v>3232.1173930318846</v>
      </c>
      <c r="BW62" s="816">
        <f t="shared" si="29"/>
        <v>3139.5867735889269</v>
      </c>
      <c r="BX62" s="816">
        <f t="shared" si="17"/>
        <v>4273.6964342360261</v>
      </c>
      <c r="BY62" s="816">
        <f t="shared" si="18"/>
        <v>3784.3560299082574</v>
      </c>
      <c r="BZ62" s="817"/>
      <c r="CA62" s="818" t="s">
        <v>26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8">
        <f t="shared" si="162"/>
        <v>0.25915329584367508</v>
      </c>
      <c r="CO62" s="278">
        <f t="shared" si="162"/>
        <v>-5.4339295633242912E-2</v>
      </c>
      <c r="CP62" s="9"/>
      <c r="CQ62" s="456">
        <f t="shared" si="163"/>
        <v>1730</v>
      </c>
      <c r="CR62" s="456">
        <f t="shared" si="163"/>
        <v>1930</v>
      </c>
      <c r="CS62" s="456">
        <f t="shared" si="163"/>
        <v>2000</v>
      </c>
      <c r="CT62" s="456">
        <f t="shared" si="163"/>
        <v>2065</v>
      </c>
      <c r="CU62" s="456">
        <f t="shared" si="163"/>
        <v>2285</v>
      </c>
      <c r="CV62" s="456">
        <f t="shared" si="163"/>
        <v>1885</v>
      </c>
      <c r="CW62" s="456">
        <f t="shared" si="163"/>
        <v>2105</v>
      </c>
      <c r="CX62" s="456">
        <f t="shared" si="163"/>
        <v>2105</v>
      </c>
      <c r="CY62" s="456">
        <f t="shared" si="163"/>
        <v>1980</v>
      </c>
      <c r="CZ62" s="456">
        <f t="shared" si="163"/>
        <v>2245</v>
      </c>
      <c r="DA62" s="456">
        <f t="shared" si="163"/>
        <v>2015</v>
      </c>
      <c r="DB62" s="456">
        <f t="shared" si="163"/>
        <v>1995</v>
      </c>
      <c r="DC62" s="456">
        <f t="shared" si="163"/>
        <v>1830</v>
      </c>
      <c r="DD62" s="456">
        <f t="shared" si="163"/>
        <v>2100</v>
      </c>
      <c r="DE62" s="456">
        <f t="shared" si="163"/>
        <v>1945</v>
      </c>
      <c r="DF62" s="456">
        <f t="shared" si="163"/>
        <v>1830</v>
      </c>
      <c r="DG62" s="456">
        <f t="shared" si="164"/>
        <v>1850</v>
      </c>
      <c r="DH62" s="456">
        <f t="shared" si="164"/>
        <v>1795</v>
      </c>
      <c r="DI62" s="456">
        <f t="shared" si="164"/>
        <v>2754.0620718073901</v>
      </c>
      <c r="DJ62" s="456">
        <f t="shared" si="164"/>
        <v>1929.0285378844183</v>
      </c>
      <c r="DK62" s="456">
        <f t="shared" si="164"/>
        <v>1959.9883388096125</v>
      </c>
      <c r="DL62" s="456">
        <f t="shared" si="164"/>
        <v>1711.7260899852556</v>
      </c>
      <c r="DM62" s="456">
        <f t="shared" si="164"/>
        <v>1711.7122524847034</v>
      </c>
      <c r="DN62" s="456">
        <f t="shared" si="164"/>
        <v>1491.7259532178286</v>
      </c>
      <c r="DO62" s="456">
        <f t="shared" si="164"/>
        <v>2679.7705584185169</v>
      </c>
      <c r="DP62" s="456">
        <f t="shared" si="164"/>
        <v>1879.7316556423973</v>
      </c>
      <c r="DQ62" s="456">
        <f t="shared" si="164"/>
        <v>1811.0967425769745</v>
      </c>
      <c r="DR62" s="456">
        <f t="shared" si="164"/>
        <v>2074.0690904589678</v>
      </c>
      <c r="DS62" s="456">
        <f t="shared" si="164"/>
        <v>1474.0326835132519</v>
      </c>
      <c r="DT62" s="456">
        <f t="shared" si="164"/>
        <v>1576.8631354788035</v>
      </c>
      <c r="DU62" s="456">
        <f t="shared" si="165"/>
        <v>1586.0848942240998</v>
      </c>
      <c r="DV62" s="456">
        <f t="shared" si="165"/>
        <v>1646.0324988077848</v>
      </c>
      <c r="DW62" s="456">
        <f t="shared" si="165"/>
        <v>1464.8306083606551</v>
      </c>
      <c r="DX62" s="456">
        <f t="shared" si="165"/>
        <v>1674.7561652282716</v>
      </c>
      <c r="DY62" s="456">
        <f t="shared" si="165"/>
        <v>2127.8518974127119</v>
      </c>
      <c r="DZ62" s="456">
        <f t="shared" si="165"/>
        <v>2145.8445368233147</v>
      </c>
      <c r="EA62" s="456">
        <f t="shared" si="165"/>
        <v>1790.6314182932117</v>
      </c>
      <c r="EB62" s="456">
        <f t="shared" si="165"/>
        <v>1958.9409589704662</v>
      </c>
      <c r="EC62" s="456">
        <f t="shared" si="165"/>
        <v>1993.7246116150459</v>
      </c>
      <c r="ED62" s="456"/>
      <c r="EE62" s="456">
        <f t="shared" ref="EE62:EX62" si="170">BF62</f>
        <v>4425</v>
      </c>
      <c r="EF62" s="456">
        <f t="shared" si="170"/>
        <v>3660</v>
      </c>
      <c r="EG62" s="456">
        <f t="shared" si="170"/>
        <v>4065</v>
      </c>
      <c r="EH62" s="456">
        <f t="shared" si="170"/>
        <v>4130</v>
      </c>
      <c r="EI62" s="456">
        <f t="shared" si="170"/>
        <v>4210</v>
      </c>
      <c r="EJ62" s="456">
        <f t="shared" si="170"/>
        <v>4225</v>
      </c>
      <c r="EK62" s="456">
        <f t="shared" si="170"/>
        <v>4010</v>
      </c>
      <c r="EL62" s="456">
        <f t="shared" si="170"/>
        <v>3930</v>
      </c>
      <c r="EM62" s="456">
        <f t="shared" si="170"/>
        <v>3775</v>
      </c>
      <c r="EN62" s="456">
        <f t="shared" si="170"/>
        <v>3645</v>
      </c>
      <c r="EO62" s="456">
        <f t="shared" si="170"/>
        <v>4683.0906096918079</v>
      </c>
      <c r="EP62" s="456">
        <f t="shared" si="170"/>
        <v>3671.7144287948681</v>
      </c>
      <c r="EQ62" s="456">
        <f t="shared" si="170"/>
        <v>3189.6149476530622</v>
      </c>
      <c r="ER62" s="456">
        <f t="shared" si="170"/>
        <v>4545.6789560114439</v>
      </c>
      <c r="ES62" s="456">
        <f t="shared" si="170"/>
        <v>3885.1658330359423</v>
      </c>
      <c r="ET62" s="456">
        <f t="shared" si="170"/>
        <v>3050.8958189920554</v>
      </c>
      <c r="EU62" s="456">
        <f t="shared" si="170"/>
        <v>3232.1173930318846</v>
      </c>
      <c r="EV62" s="456">
        <f t="shared" si="170"/>
        <v>3139.5867735889269</v>
      </c>
      <c r="EW62" s="456">
        <f t="shared" si="170"/>
        <v>4273.6964342360261</v>
      </c>
      <c r="EX62" s="456">
        <f t="shared" si="170"/>
        <v>3784.3560299082574</v>
      </c>
    </row>
    <row r="63" spans="2:154" s="655" customFormat="1" x14ac:dyDescent="0.2">
      <c r="B63" s="652"/>
      <c r="C63" s="820">
        <v>8605</v>
      </c>
      <c r="D63" s="820">
        <v>8090</v>
      </c>
      <c r="E63" s="820">
        <v>8265</v>
      </c>
      <c r="F63" s="820">
        <v>8430</v>
      </c>
      <c r="G63" s="820">
        <v>7935</v>
      </c>
      <c r="H63" s="820">
        <v>7415</v>
      </c>
      <c r="I63" s="820">
        <v>8354.8187002758441</v>
      </c>
      <c r="J63" s="820">
        <v>7762.9473556138009</v>
      </c>
      <c r="K63" s="820">
        <v>6936.0845716022786</v>
      </c>
      <c r="L63" s="820">
        <v>6371.7325062797154</v>
      </c>
      <c r="M63" s="820">
        <v>8022.9879855163845</v>
      </c>
      <c r="N63" s="820">
        <v>7587.0244695094534</v>
      </c>
      <c r="O63" s="654"/>
      <c r="P63" s="654"/>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2754.0620718073897</v>
      </c>
      <c r="AK63" s="820">
        <v>1929.0285378844185</v>
      </c>
      <c r="AL63" s="820">
        <v>1959.9883388096127</v>
      </c>
      <c r="AM63" s="820">
        <v>1711.7260899852556</v>
      </c>
      <c r="AN63" s="820">
        <v>1711.7122524847032</v>
      </c>
      <c r="AO63" s="820">
        <v>1491.7259532178284</v>
      </c>
      <c r="AP63" s="820">
        <v>2679.7705584185169</v>
      </c>
      <c r="AQ63" s="820">
        <v>1879.7316556423971</v>
      </c>
      <c r="AR63" s="820">
        <v>1811.0967425769745</v>
      </c>
      <c r="AS63" s="820">
        <v>2074.0690904589683</v>
      </c>
      <c r="AT63" s="820">
        <v>1474.0326835132514</v>
      </c>
      <c r="AU63" s="820">
        <v>1576.8631354788035</v>
      </c>
      <c r="AV63" s="820">
        <v>1586.0848942241</v>
      </c>
      <c r="AW63" s="820">
        <v>1646.0324988077848</v>
      </c>
      <c r="AX63" s="820">
        <v>1464.8306083606551</v>
      </c>
      <c r="AY63" s="820">
        <v>1674.7561652282714</v>
      </c>
      <c r="AZ63" s="820">
        <v>2127.8518974127119</v>
      </c>
      <c r="BA63" s="820">
        <v>2145.8445368233142</v>
      </c>
      <c r="BB63" s="820">
        <v>1790.6314182932117</v>
      </c>
      <c r="BC63" s="820">
        <v>1958.940958970466</v>
      </c>
      <c r="BD63" s="820">
        <v>1993.7246116150457</v>
      </c>
      <c r="BE63" s="820"/>
      <c r="BF63" s="820">
        <v>0</v>
      </c>
      <c r="BG63" s="820">
        <v>3670</v>
      </c>
      <c r="BH63" s="820">
        <v>4065</v>
      </c>
      <c r="BI63" s="820">
        <v>4170</v>
      </c>
      <c r="BJ63" s="820">
        <v>4210</v>
      </c>
      <c r="BK63" s="820">
        <v>4225</v>
      </c>
      <c r="BL63" s="820">
        <v>4010</v>
      </c>
      <c r="BM63" s="820">
        <v>3930</v>
      </c>
      <c r="BN63" s="820">
        <v>3775</v>
      </c>
      <c r="BO63" s="820">
        <v>3645</v>
      </c>
      <c r="BP63" s="820">
        <v>4683.0906096918079</v>
      </c>
      <c r="BQ63" s="820">
        <v>3671.7144287948686</v>
      </c>
      <c r="BR63" s="820">
        <v>3203.4382057025314</v>
      </c>
      <c r="BS63" s="820">
        <v>4559.5022140609144</v>
      </c>
      <c r="BT63" s="820">
        <v>3885.1658330359428</v>
      </c>
      <c r="BU63" s="820">
        <v>3050.895818992055</v>
      </c>
      <c r="BV63" s="820">
        <v>3232.1173930318846</v>
      </c>
      <c r="BW63" s="820">
        <v>3139.5867735889265</v>
      </c>
      <c r="BX63" s="820">
        <v>4273.6964342360261</v>
      </c>
      <c r="BY63" s="820">
        <v>3749.5723772636775</v>
      </c>
      <c r="BZ63" s="820"/>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row>
    <row r="64" spans="2:154" s="655" customFormat="1" ht="10.5" x14ac:dyDescent="0.2">
      <c r="B64" s="702" t="s">
        <v>181</v>
      </c>
      <c r="C64" s="822" t="b">
        <v>1</v>
      </c>
      <c r="D64" s="822" t="b">
        <v>1</v>
      </c>
      <c r="E64" s="822" t="b">
        <v>0</v>
      </c>
      <c r="F64" s="822" t="b">
        <v>0</v>
      </c>
      <c r="G64" s="822" t="b">
        <v>0</v>
      </c>
      <c r="H64" s="822" t="b">
        <v>1</v>
      </c>
      <c r="I64" s="822" t="b">
        <v>1</v>
      </c>
      <c r="J64" s="822" t="b">
        <v>1</v>
      </c>
      <c r="K64" s="822" t="b">
        <v>1</v>
      </c>
      <c r="L64" s="822" t="b">
        <v>1</v>
      </c>
      <c r="M64" s="822" t="b">
        <v>1</v>
      </c>
      <c r="N64" s="822" t="b">
        <v>1</v>
      </c>
      <c r="O64" s="654"/>
      <c r="P64" s="654"/>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D64" si="171">AX62=AX63</f>
        <v>1</v>
      </c>
      <c r="AY64" s="822" t="b">
        <f t="shared" si="171"/>
        <v>1</v>
      </c>
      <c r="AZ64" s="822" t="b">
        <f t="shared" si="171"/>
        <v>1</v>
      </c>
      <c r="BA64" s="822" t="b">
        <f t="shared" si="171"/>
        <v>1</v>
      </c>
      <c r="BB64" s="822" t="b">
        <f t="shared" si="171"/>
        <v>1</v>
      </c>
      <c r="BC64" s="822" t="b">
        <f t="shared" si="171"/>
        <v>1</v>
      </c>
      <c r="BD64" s="822" t="b">
        <f t="shared" si="171"/>
        <v>1</v>
      </c>
      <c r="BE64" s="821"/>
      <c r="BF64" s="821"/>
      <c r="BG64" s="821"/>
      <c r="BH64" s="821"/>
      <c r="BI64" s="821"/>
      <c r="BJ64" s="823"/>
      <c r="BK64" s="823"/>
      <c r="BL64" s="823"/>
      <c r="BM64" s="823"/>
      <c r="BN64" s="823"/>
      <c r="BO64" s="823"/>
      <c r="BP64" s="823"/>
      <c r="BQ64" s="823"/>
      <c r="BR64" s="823"/>
      <c r="BS64" s="823"/>
      <c r="BT64" s="823"/>
      <c r="BU64" s="823"/>
      <c r="BV64" s="823"/>
      <c r="BW64" s="823"/>
      <c r="BX64" s="823"/>
      <c r="BY64" s="823"/>
      <c r="BZ64" s="823"/>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row>
    <row r="65" spans="2:154" s="655" customFormat="1" ht="10.5" x14ac:dyDescent="0.2">
      <c r="B65" s="702"/>
      <c r="C65" s="822">
        <v>0</v>
      </c>
      <c r="D65" s="822">
        <v>0</v>
      </c>
      <c r="E65" s="822">
        <v>5</v>
      </c>
      <c r="F65" s="822">
        <v>-20</v>
      </c>
      <c r="G65" s="822">
        <v>-10</v>
      </c>
      <c r="H65" s="822">
        <v>0</v>
      </c>
      <c r="I65" s="822">
        <v>0</v>
      </c>
      <c r="J65" s="822">
        <v>0</v>
      </c>
      <c r="K65" s="822">
        <v>0</v>
      </c>
      <c r="L65" s="822">
        <v>0</v>
      </c>
      <c r="M65" s="822">
        <v>0</v>
      </c>
      <c r="N65" s="822">
        <v>0</v>
      </c>
      <c r="O65" s="654"/>
      <c r="P65" s="654"/>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3"/>
      <c r="BK65" s="823"/>
      <c r="BL65" s="823"/>
      <c r="BM65" s="823"/>
      <c r="BN65" s="823"/>
      <c r="BO65" s="823"/>
      <c r="BP65" s="823"/>
      <c r="BQ65" s="823"/>
      <c r="BR65" s="823"/>
      <c r="BS65" s="823"/>
      <c r="BT65" s="823"/>
      <c r="BU65" s="823"/>
      <c r="BV65" s="823"/>
      <c r="BW65" s="823"/>
      <c r="BX65" s="823"/>
      <c r="BY65" s="823"/>
      <c r="BZ65" s="823"/>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row>
    <row r="66" spans="2:154" s="655" customFormat="1" ht="10.5" x14ac:dyDescent="0.2">
      <c r="B66" s="705" t="s">
        <v>187</v>
      </c>
      <c r="C66" s="825"/>
      <c r="D66" s="825"/>
      <c r="E66" s="825"/>
      <c r="F66" s="825"/>
      <c r="G66" s="825"/>
      <c r="H66" s="825"/>
      <c r="I66" s="826">
        <f>SUM(AJ62:AM62)</f>
        <v>8354.8050384866765</v>
      </c>
      <c r="J66" s="826">
        <f>SUM(AN62:AQ62)</f>
        <v>7762.9404197634467</v>
      </c>
      <c r="K66" s="826">
        <f>SUM(AR62:AU62)</f>
        <v>6936.0616520279982</v>
      </c>
      <c r="L66" s="826">
        <f>SUM(AV62:AY62)</f>
        <v>6371.7041666208115</v>
      </c>
      <c r="M66" s="826">
        <f>SUM(AZ62:BD62)</f>
        <v>10016.993423114751</v>
      </c>
      <c r="N66" s="826"/>
      <c r="O66" s="654"/>
      <c r="P66" s="654"/>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row>
    <row r="67" spans="2:154" s="655" customFormat="1" ht="10.5" x14ac:dyDescent="0.2">
      <c r="B67" s="705" t="s">
        <v>213</v>
      </c>
      <c r="C67" s="825"/>
      <c r="D67" s="825"/>
      <c r="E67" s="825"/>
      <c r="F67" s="825"/>
      <c r="G67" s="825"/>
      <c r="H67" s="825"/>
      <c r="I67" s="826">
        <f t="shared" ref="I67:L67" si="172">I63-I66</f>
        <v>1.3661789167599636E-2</v>
      </c>
      <c r="J67" s="826">
        <f t="shared" si="172"/>
        <v>6.9358503542389371E-3</v>
      </c>
      <c r="K67" s="826">
        <f t="shared" si="172"/>
        <v>2.2919574280422239E-2</v>
      </c>
      <c r="L67" s="826">
        <f t="shared" si="172"/>
        <v>2.8339658903860254E-2</v>
      </c>
      <c r="M67" s="826">
        <f>M63-M66</f>
        <v>-1994.0054375983664</v>
      </c>
      <c r="N67" s="826"/>
      <c r="O67" s="654"/>
      <c r="P67" s="654"/>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row>
    <row r="68" spans="2:154" s="655" customFormat="1" ht="10.5" x14ac:dyDescent="0.2">
      <c r="B68" s="705"/>
      <c r="C68" s="825"/>
      <c r="D68" s="825"/>
      <c r="E68" s="825"/>
      <c r="F68" s="825"/>
      <c r="G68" s="825"/>
      <c r="H68" s="825"/>
      <c r="I68" s="826"/>
      <c r="J68" s="826"/>
      <c r="K68" s="826"/>
      <c r="L68" s="826"/>
      <c r="M68" s="826"/>
      <c r="N68" s="826"/>
      <c r="O68" s="654"/>
      <c r="P68" s="654"/>
      <c r="Q68" s="821"/>
      <c r="R68" s="825"/>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row>
    <row r="69" spans="2:154" s="295" customFormat="1" x14ac:dyDescent="0.2">
      <c r="C69" s="863"/>
      <c r="D69" s="863"/>
      <c r="E69" s="863"/>
      <c r="F69" s="863"/>
      <c r="G69" s="863"/>
      <c r="H69" s="863"/>
      <c r="I69" s="863"/>
      <c r="J69" s="863"/>
      <c r="K69" s="863"/>
      <c r="L69" s="863"/>
      <c r="M69" s="863"/>
      <c r="N69" s="863"/>
      <c r="O69" s="863"/>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row>
    <row r="70" spans="2:154" s="295" customFormat="1" x14ac:dyDescent="0.2">
      <c r="C70" s="863"/>
      <c r="D70" s="863"/>
      <c r="E70" s="863"/>
      <c r="F70" s="863"/>
      <c r="G70" s="863"/>
      <c r="H70" s="863"/>
      <c r="I70" s="863"/>
      <c r="J70" s="863"/>
      <c r="K70" s="863"/>
      <c r="L70" s="863"/>
      <c r="M70" s="863"/>
      <c r="N70" s="86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row>
    <row r="71" spans="2:154" s="295" customFormat="1" x14ac:dyDescent="0.2">
      <c r="C71" s="863"/>
      <c r="D71" s="863"/>
      <c r="E71" s="863"/>
      <c r="F71" s="863"/>
      <c r="G71" s="863"/>
      <c r="H71" s="863"/>
      <c r="I71" s="863"/>
      <c r="J71" s="863"/>
      <c r="K71" s="863"/>
      <c r="L71" s="863"/>
      <c r="M71" s="863"/>
      <c r="N71" s="86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row>
    <row r="72" spans="2:154" s="295" customFormat="1" ht="10.5" x14ac:dyDescent="0.2">
      <c r="C72" s="863"/>
      <c r="D72" s="863"/>
      <c r="E72" s="863"/>
      <c r="F72" s="863"/>
      <c r="G72" s="863"/>
      <c r="H72" s="863"/>
      <c r="I72" s="863"/>
      <c r="J72" s="863"/>
      <c r="K72" s="863"/>
      <c r="L72" s="863"/>
      <c r="M72" s="863"/>
      <c r="N72" s="863"/>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8"/>
      <c r="BG72" s="98"/>
      <c r="BH72" s="98"/>
      <c r="BI72" s="98"/>
      <c r="BJ72" s="4"/>
      <c r="BK72" s="4"/>
      <c r="BL72" s="4"/>
      <c r="BM72" s="4"/>
      <c r="BN72" s="4"/>
      <c r="BO72" s="4"/>
      <c r="BP72" s="4"/>
      <c r="BQ72" s="4"/>
      <c r="BR72" s="4"/>
      <c r="BS72" s="4"/>
      <c r="BT72" s="4"/>
      <c r="BU72" s="4"/>
      <c r="BV72" s="4"/>
      <c r="BW72" s="4"/>
      <c r="BX72" s="4"/>
      <c r="BY72" s="4"/>
      <c r="BZ72" s="4"/>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row>
    <row r="73" spans="2:154" s="295" customFormat="1" x14ac:dyDescent="0.2">
      <c r="C73" s="863"/>
      <c r="D73" s="863"/>
      <c r="E73" s="863"/>
      <c r="F73" s="863"/>
      <c r="G73" s="863"/>
      <c r="H73" s="863"/>
      <c r="I73" s="863"/>
      <c r="J73" s="863"/>
      <c r="K73" s="863"/>
      <c r="L73" s="863"/>
      <c r="M73" s="863"/>
      <c r="N73" s="863"/>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row>
    <row r="74" spans="2:154" s="295" customFormat="1" x14ac:dyDescent="0.2">
      <c r="C74" s="863"/>
      <c r="D74" s="863"/>
      <c r="E74" s="863"/>
      <c r="F74" s="863"/>
      <c r="G74" s="863"/>
      <c r="H74" s="863"/>
      <c r="I74" s="863"/>
      <c r="J74" s="863"/>
      <c r="K74" s="863"/>
      <c r="L74" s="863"/>
      <c r="M74" s="863"/>
      <c r="N74" s="863"/>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row>
    <row r="75" spans="2:154" x14ac:dyDescent="0.2">
      <c r="C75" s="863"/>
      <c r="D75" s="863"/>
      <c r="E75" s="863"/>
      <c r="F75" s="863"/>
      <c r="G75" s="863"/>
      <c r="H75" s="863"/>
      <c r="I75" s="863"/>
      <c r="J75" s="863"/>
      <c r="K75" s="863"/>
      <c r="L75" s="863"/>
      <c r="M75" s="863"/>
      <c r="N75" s="863"/>
    </row>
    <row r="76" spans="2:154" x14ac:dyDescent="0.2">
      <c r="C76" s="863"/>
      <c r="D76" s="863"/>
      <c r="E76" s="863"/>
      <c r="F76" s="863"/>
      <c r="G76" s="863"/>
      <c r="H76" s="863"/>
      <c r="I76" s="863"/>
      <c r="J76" s="863"/>
      <c r="K76" s="863"/>
      <c r="L76" s="863"/>
      <c r="M76" s="863"/>
      <c r="N76" s="863"/>
    </row>
    <row r="77" spans="2:154" x14ac:dyDescent="0.2">
      <c r="C77" s="863"/>
      <c r="D77" s="863"/>
      <c r="E77" s="863"/>
      <c r="F77" s="863"/>
      <c r="G77" s="863"/>
      <c r="H77" s="863"/>
      <c r="I77" s="863"/>
      <c r="J77" s="863"/>
      <c r="K77" s="863"/>
      <c r="L77" s="863"/>
      <c r="M77" s="863"/>
      <c r="N77" s="863"/>
    </row>
    <row r="78" spans="2:154" x14ac:dyDescent="0.2">
      <c r="C78" s="863"/>
      <c r="D78" s="863"/>
      <c r="E78" s="863"/>
      <c r="F78" s="863"/>
      <c r="G78" s="863"/>
      <c r="H78" s="863"/>
      <c r="I78" s="863"/>
      <c r="J78" s="863"/>
      <c r="K78" s="863"/>
      <c r="L78" s="863"/>
      <c r="M78" s="863"/>
      <c r="N78" s="863"/>
    </row>
    <row r="79" spans="2:154" x14ac:dyDescent="0.2">
      <c r="C79" s="863"/>
      <c r="D79" s="863"/>
      <c r="E79" s="863"/>
      <c r="F79" s="863"/>
      <c r="G79" s="863"/>
      <c r="H79" s="863"/>
      <c r="I79" s="863"/>
      <c r="J79" s="863"/>
      <c r="K79" s="863"/>
      <c r="L79" s="863"/>
      <c r="M79" s="863"/>
      <c r="N79" s="863"/>
    </row>
    <row r="80" spans="2:154"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dimension ref="A1:CX56"/>
  <sheetViews>
    <sheetView showGridLines="0" workbookViewId="0">
      <selection activeCell="N9" sqref="N9"/>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8" width="8.1796875" style="720" customWidth="1"/>
    <col min="39" max="39" width="3.26953125" style="519" customWidth="1"/>
    <col min="40" max="41" width="9.7265625" style="519" bestFit="1" customWidth="1"/>
    <col min="42" max="42" width="6" style="519" customWidth="1"/>
    <col min="43" max="52" width="7.453125" style="519" customWidth="1"/>
    <col min="53" max="53" width="9" style="519"/>
    <col min="54" max="54" width="30.1796875" style="519" bestFit="1" customWidth="1"/>
    <col min="55" max="55" width="6.1796875" style="519" hidden="1" customWidth="1"/>
    <col min="56" max="67" width="6.1796875" style="841" customWidth="1"/>
    <col min="68" max="69" width="9.81640625" style="519" customWidth="1"/>
    <col min="70" max="70" width="4.26953125" style="519" customWidth="1"/>
    <col min="71" max="84" width="6.1796875" style="519" hidden="1" customWidth="1"/>
    <col min="85" max="86" width="6.1796875" style="841" hidden="1" customWidth="1"/>
    <col min="87" max="91" width="6.1796875" style="841" customWidth="1"/>
    <col min="92" max="92" width="9" style="519"/>
    <col min="93" max="102" width="7.1796875" style="841"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718"/>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718"/>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719"/>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467" t="s">
        <v>217</v>
      </c>
      <c r="AM4" s="202"/>
      <c r="AN4" s="530" t="s">
        <v>219</v>
      </c>
      <c r="AO4" s="531" t="s">
        <v>220</v>
      </c>
      <c r="AQ4" s="200" t="s">
        <v>93</v>
      </c>
      <c r="AR4" s="200" t="s">
        <v>94</v>
      </c>
      <c r="AS4" s="200" t="s">
        <v>109</v>
      </c>
      <c r="AT4" s="200" t="s">
        <v>134</v>
      </c>
      <c r="AU4" s="200" t="s">
        <v>147</v>
      </c>
      <c r="AV4" s="200" t="s">
        <v>161</v>
      </c>
      <c r="AW4" s="200" t="s">
        <v>177</v>
      </c>
      <c r="AX4" s="200" t="s">
        <v>186</v>
      </c>
      <c r="AY4" s="200" t="s">
        <v>193</v>
      </c>
      <c r="AZ4" s="200" t="s">
        <v>210</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1" t="str">
        <f>O4</f>
        <v>2023/2022 Growth %</v>
      </c>
      <c r="BQ4" s="721"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43" t="str">
        <f t="shared" si="0"/>
        <v>Q1 2023</v>
      </c>
      <c r="CJ4" s="843" t="str">
        <f t="shared" si="0"/>
        <v>Q2 2023</v>
      </c>
      <c r="CK4" s="843" t="str">
        <f t="shared" si="0"/>
        <v>Q3 2023</v>
      </c>
      <c r="CL4" s="843" t="str">
        <f t="shared" si="0"/>
        <v>Q4 2023</v>
      </c>
      <c r="CM4" s="843"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0"/>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0"/>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0"/>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0"/>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0"/>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42"/>
      <c r="CH11" s="842"/>
      <c r="CI11" s="842"/>
      <c r="CJ11" s="842"/>
      <c r="CK11" s="842"/>
      <c r="CL11" s="842"/>
      <c r="CM11" s="842"/>
      <c r="CN11" s="53"/>
      <c r="CO11" s="842"/>
      <c r="CP11" s="842"/>
      <c r="CQ11" s="842"/>
      <c r="CR11" s="842"/>
      <c r="CS11" s="842"/>
      <c r="CT11" s="842"/>
      <c r="CU11" s="842"/>
      <c r="CV11" s="842"/>
      <c r="CW11" s="842"/>
      <c r="CX11" s="842"/>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0"/>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0"/>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0"/>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0"/>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0"/>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0"/>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42"/>
      <c r="CH17" s="842"/>
      <c r="CI17" s="842"/>
      <c r="CJ17" s="842"/>
      <c r="CK17" s="842"/>
      <c r="CL17" s="842"/>
      <c r="CM17" s="842"/>
      <c r="CN17" s="53"/>
      <c r="CO17" s="842"/>
      <c r="CP17" s="842"/>
      <c r="CQ17" s="842"/>
      <c r="CR17" s="842"/>
      <c r="CS17" s="842"/>
      <c r="CT17" s="842"/>
      <c r="CU17" s="842"/>
      <c r="CV17" s="842"/>
      <c r="CW17" s="842"/>
      <c r="CX17" s="842"/>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0"/>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0"/>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0"/>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0"/>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0"/>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0"/>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42"/>
      <c r="CH23" s="842"/>
      <c r="CI23" s="842"/>
      <c r="CJ23" s="842"/>
      <c r="CK23" s="842"/>
      <c r="CL23" s="842"/>
      <c r="CM23" s="842"/>
      <c r="CN23" s="53"/>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dimension ref="A1:CJ90"/>
  <sheetViews>
    <sheetView showGridLines="0" topLeftCell="A8" workbookViewId="0">
      <selection activeCell="I1" sqref="I1:I1048576"/>
    </sheetView>
  </sheetViews>
  <sheetFormatPr defaultColWidth="9.26953125" defaultRowHeight="14.5" x14ac:dyDescent="0.35"/>
  <cols>
    <col min="1" max="1" width="23.1796875" style="15" customWidth="1"/>
    <col min="2" max="2" width="25" style="15" bestFit="1" customWidth="1"/>
    <col min="3" max="4" width="6.453125" style="24" customWidth="1"/>
    <col min="5" max="5" width="6.54296875" style="24" customWidth="1"/>
    <col min="6" max="7" width="7.1796875" style="24" customWidth="1"/>
    <col min="8" max="8" width="6.26953125" style="24" customWidth="1"/>
    <col min="9" max="9" width="5.81640625" style="626" customWidth="1"/>
    <col min="10" max="14" width="6" style="24" customWidth="1"/>
    <col min="15" max="15" width="8.54296875" style="732" customWidth="1"/>
    <col min="16" max="16" width="8.81640625" style="732" customWidth="1"/>
    <col min="17" max="17" width="6.7265625" style="15" customWidth="1"/>
    <col min="18" max="26" width="6.81640625" style="24" customWidth="1"/>
    <col min="27" max="35" width="6.81640625" style="753" customWidth="1"/>
    <col min="36" max="39" width="6.81640625" style="742" customWidth="1"/>
    <col min="40" max="40" width="6.81640625" style="755" customWidth="1"/>
    <col min="41" max="57" width="6.81640625" style="753" customWidth="1"/>
    <col min="58" max="59" width="9.7265625" style="17" customWidth="1"/>
    <col min="60" max="60" width="7.26953125" style="39" customWidth="1"/>
    <col min="61" max="61" width="6.7265625" style="15" customWidth="1"/>
    <col min="62" max="81" width="6.7265625" style="40" customWidth="1"/>
    <col min="82" max="83" width="9.453125" style="15" customWidth="1"/>
    <col min="84" max="84" width="9.26953125" style="15"/>
    <col min="85" max="85" width="10" style="40" bestFit="1" customWidth="1"/>
    <col min="86" max="16384" width="9.26953125" style="519"/>
  </cols>
  <sheetData>
    <row r="1" spans="1:88" x14ac:dyDescent="0.35">
      <c r="A1" s="16" t="s">
        <v>223</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36" t="s">
        <v>35</v>
      </c>
      <c r="B2" s="9"/>
      <c r="C2" s="883">
        <v>2013</v>
      </c>
      <c r="D2" s="176">
        <v>2014</v>
      </c>
      <c r="E2" s="176">
        <v>2015</v>
      </c>
      <c r="F2" s="176">
        <v>2016</v>
      </c>
      <c r="G2" s="176">
        <v>2017</v>
      </c>
      <c r="H2" s="176">
        <v>2018</v>
      </c>
      <c r="I2" s="641">
        <v>2019</v>
      </c>
      <c r="J2" s="176">
        <v>2020</v>
      </c>
      <c r="K2" s="176">
        <v>2021</v>
      </c>
      <c r="L2" s="176">
        <v>2022</v>
      </c>
      <c r="M2" s="176">
        <v>2023</v>
      </c>
      <c r="N2" s="883" t="s">
        <v>201</v>
      </c>
      <c r="O2" s="884" t="s">
        <v>214</v>
      </c>
      <c r="P2" s="884" t="s">
        <v>215</v>
      </c>
      <c r="Q2" s="682"/>
      <c r="R2" s="528" t="s">
        <v>20</v>
      </c>
      <c r="S2" s="528" t="s">
        <v>34</v>
      </c>
      <c r="T2" s="528" t="s">
        <v>45</v>
      </c>
      <c r="U2" s="528" t="s">
        <v>46</v>
      </c>
      <c r="V2" s="528" t="s">
        <v>48</v>
      </c>
      <c r="W2" s="528" t="s">
        <v>49</v>
      </c>
      <c r="X2" s="528" t="s">
        <v>53</v>
      </c>
      <c r="Y2" s="528" t="s">
        <v>54</v>
      </c>
      <c r="Z2" s="528" t="s">
        <v>55</v>
      </c>
      <c r="AA2" s="528" t="s">
        <v>56</v>
      </c>
      <c r="AB2" s="528" t="s">
        <v>60</v>
      </c>
      <c r="AC2" s="528" t="s">
        <v>61</v>
      </c>
      <c r="AD2" s="528" t="s">
        <v>62</v>
      </c>
      <c r="AE2" s="528" t="s">
        <v>63</v>
      </c>
      <c r="AF2" s="528" t="s">
        <v>67</v>
      </c>
      <c r="AG2" s="528" t="s">
        <v>70</v>
      </c>
      <c r="AH2" s="528" t="s">
        <v>74</v>
      </c>
      <c r="AI2" s="528" t="s">
        <v>80</v>
      </c>
      <c r="AJ2" s="528" t="s">
        <v>82</v>
      </c>
      <c r="AK2" s="528" t="s">
        <v>88</v>
      </c>
      <c r="AL2" s="528" t="s">
        <v>89</v>
      </c>
      <c r="AM2" s="528" t="s">
        <v>87</v>
      </c>
      <c r="AN2" s="529" t="s">
        <v>90</v>
      </c>
      <c r="AO2" s="528" t="s">
        <v>107</v>
      </c>
      <c r="AP2" s="528" t="s">
        <v>124</v>
      </c>
      <c r="AQ2" s="528"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29" t="s">
        <v>224</v>
      </c>
      <c r="BF2" s="530" t="s">
        <v>227</v>
      </c>
      <c r="BG2" s="531" t="s">
        <v>226</v>
      </c>
      <c r="BH2" s="708"/>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186</v>
      </c>
      <c r="CA2" s="532" t="s">
        <v>193</v>
      </c>
      <c r="CB2" s="532" t="s">
        <v>210</v>
      </c>
      <c r="CC2" s="532" t="s">
        <v>225</v>
      </c>
      <c r="CD2" s="533" t="s">
        <v>228</v>
      </c>
      <c r="CE2" s="533" t="s">
        <v>229</v>
      </c>
      <c r="CF2" s="175"/>
      <c r="CG2" s="176" t="s">
        <v>69</v>
      </c>
    </row>
    <row r="3" spans="1:88" x14ac:dyDescent="0.35">
      <c r="A3" s="885" t="s">
        <v>33</v>
      </c>
      <c r="B3" s="763"/>
      <c r="C3" s="763"/>
      <c r="D3" s="763"/>
      <c r="E3" s="763"/>
      <c r="F3" s="763"/>
      <c r="G3" s="763"/>
      <c r="H3" s="763"/>
      <c r="I3" s="551"/>
      <c r="J3" s="886"/>
      <c r="K3" s="886"/>
      <c r="L3" s="886"/>
      <c r="M3" s="886"/>
      <c r="N3" s="886"/>
      <c r="Q3" s="887"/>
      <c r="R3" s="763"/>
      <c r="S3" s="537"/>
      <c r="T3" s="537"/>
      <c r="U3" s="537"/>
      <c r="V3" s="537"/>
      <c r="W3" s="537"/>
      <c r="X3" s="537"/>
      <c r="Y3" s="537"/>
      <c r="Z3" s="537"/>
      <c r="AA3" s="552"/>
      <c r="AB3" s="552"/>
      <c r="AC3" s="552"/>
      <c r="AD3" s="552"/>
      <c r="AE3" s="552"/>
      <c r="AF3" s="552"/>
      <c r="AG3" s="552"/>
      <c r="AH3" s="552"/>
      <c r="AI3" s="552"/>
      <c r="AJ3" s="552"/>
      <c r="AK3" s="552"/>
      <c r="AL3" s="552"/>
      <c r="AM3" s="552"/>
      <c r="AN3" s="743"/>
      <c r="AO3" s="763"/>
      <c r="AP3" s="763"/>
      <c r="AQ3" s="763"/>
      <c r="AR3" s="763"/>
      <c r="AS3" s="763"/>
      <c r="AT3" s="763"/>
      <c r="AU3" s="763"/>
      <c r="AV3" s="763"/>
      <c r="AW3" s="763"/>
      <c r="AX3" s="763"/>
      <c r="AY3" s="763"/>
      <c r="AZ3" s="763"/>
      <c r="BA3" s="763"/>
      <c r="BB3" s="763"/>
      <c r="BC3" s="763"/>
      <c r="BD3" s="763"/>
      <c r="BE3" s="763"/>
      <c r="BF3" s="535"/>
      <c r="BH3" s="709"/>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36"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5507.934331699792</v>
      </c>
      <c r="O4" s="492">
        <f>IF(ISERROR(M4/L4),"N/A",IF(L4&lt;0,"N/A",IF(M4&lt;0,"N/A",IF(M4/L4-1&gt;300%,"&gt;±300%",IF(M4/L4-1&lt;-300%,"&gt;±300%",M4/L4-1)))))</f>
        <v>1.5069949417069628E-2</v>
      </c>
      <c r="P4" s="492">
        <f>IF(ISERROR(N4/M4),"N/A",IF(M4&lt;0,"N/A",IF(N4&lt;0,"N/A",IF(N4/M4-1&gt;300%,"&gt;±300%",IF(N4/M4-1&lt;-300%,"&gt;±300%",N4/M4-1)))))</f>
        <v>-1.7059568007615322E-2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BE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 t="shared" si="3"/>
        <v>1192.261548561424</v>
      </c>
      <c r="BA4" s="555">
        <f t="shared" si="3"/>
        <v>1486.3690376431291</v>
      </c>
      <c r="BB4" s="555">
        <f t="shared" si="3"/>
        <v>1393.1077138725254</v>
      </c>
      <c r="BC4" s="555">
        <f t="shared" si="3"/>
        <v>1531.789800334265</v>
      </c>
      <c r="BD4" s="555">
        <f t="shared" si="3"/>
        <v>1223.6021073947918</v>
      </c>
      <c r="BE4" s="555">
        <f t="shared" si="3"/>
        <v>1539.8912921869889</v>
      </c>
      <c r="BF4" s="492">
        <f>IF(ISERROR(BE4/BA4),"N/A",IF(BA4&lt;0,"N/A",IF(BE4&lt;0,"N/A",IF(BE4/BA4-1&gt;300%,"&gt;±300%",IF(BE4/BA4-1&lt;-300%,"&gt;±300%",BE4/BA4-1)))))</f>
        <v>3.6008725416352805E-2</v>
      </c>
      <c r="BG4" s="492">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92">
        <f>IF(ISERROR(CC4/CA4),"N/A",IF(CA4&lt;0,"N/A",IF(CC4&lt;0,"N/A",IF(CC4/CA4-1&gt;300%,"&gt;±300%",IF(CC4/CA4-1&lt;-300%,"&gt;±300%",CC4/CA4-1)))))</f>
        <v>3.1681417293704994E-2</v>
      </c>
      <c r="CE4" s="492">
        <f>IF(ISERROR(CC4/CB4),"N/A",IF(CB4&lt;0,"N/A",IF(CC4&lt;0,"N/A",IF(CC4/CB4-1&gt;300%,"&gt;±300%",IF(CC4/CB4-1&lt;-300%,"&gt;±300%",CC4/CB4-1)))))</f>
        <v>-5.5182827378066568E-2</v>
      </c>
      <c r="CF4" s="19"/>
      <c r="CG4" s="9">
        <f>SUM(BB4:BE4)</f>
        <v>5688.3909137885712</v>
      </c>
      <c r="CI4" s="696"/>
      <c r="CJ4" s="696"/>
    </row>
    <row r="5" spans="1:88" x14ac:dyDescent="0.35">
      <c r="A5" s="7"/>
      <c r="B5" s="7"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92">
        <f t="shared" ref="CD5:CD44" si="26">IF(ISERROR(CC5/CA5),"N/A",IF(CA5&lt;0,"N/A",IF(CC5&lt;0,"N/A",IF(CC5/CA5-1&gt;300%,"&gt;±300%",IF(CC5/CA5-1&lt;-300%,"&gt;±300%",CC5/CA5-1)))))</f>
        <v>4.9648241417079353E-2</v>
      </c>
      <c r="CE5" s="492">
        <f t="shared" ref="CE5:CE44" si="27">IF(ISERROR(CC5/CB5),"N/A",IF(CB5&lt;0,"N/A",IF(CC5&lt;0,"N/A",IF(CC5/CB5-1&gt;300%,"&gt;±300%",IF(CC5/CB5-1&lt;-300%,"&gt;±300%",CC5/CB5-1)))))</f>
        <v>-9.7496868804018755E-2</v>
      </c>
      <c r="CF5" s="19"/>
      <c r="CG5" s="13">
        <f>SUM(BB5:BE5)</f>
        <v>4047.3423912480148</v>
      </c>
      <c r="CI5" s="696"/>
      <c r="CJ5" s="696"/>
    </row>
    <row r="6" spans="1:88" x14ac:dyDescent="0.35">
      <c r="A6" s="7"/>
      <c r="B6" s="7" t="s">
        <v>8</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92">
        <f t="shared" si="20"/>
        <v>-7.3228734541755935E-3</v>
      </c>
      <c r="BG6" s="492">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92">
        <f t="shared" si="26"/>
        <v>6.4857137153937927E-2</v>
      </c>
      <c r="CE6" s="492">
        <f t="shared" si="27"/>
        <v>-2.9497658286293027E-2</v>
      </c>
      <c r="CF6" s="19"/>
      <c r="CG6" s="13">
        <f t="shared" ref="CG6:CG44" si="31">SUM(BB6:BE6)</f>
        <v>523.12817347721818</v>
      </c>
      <c r="CI6" s="696"/>
      <c r="CJ6" s="696"/>
    </row>
    <row r="7" spans="1:88" x14ac:dyDescent="0.35">
      <c r="A7" s="7"/>
      <c r="B7" s="7" t="s">
        <v>15</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92">
        <f t="shared" si="20"/>
        <v>-0.16670305686218356</v>
      </c>
      <c r="BG7" s="492">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92">
        <f t="shared" si="26"/>
        <v>-8.3926126639241483E-2</v>
      </c>
      <c r="CE7" s="492">
        <f t="shared" si="27"/>
        <v>-4.0227425255879856E-3</v>
      </c>
      <c r="CF7" s="19"/>
      <c r="CG7" s="13">
        <f t="shared" si="31"/>
        <v>263.28151584282784</v>
      </c>
      <c r="CI7" s="696"/>
      <c r="CJ7" s="696"/>
    </row>
    <row r="8" spans="1:88" x14ac:dyDescent="0.35">
      <c r="A8" s="7"/>
      <c r="B8" s="7" t="s">
        <v>1</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92">
        <f t="shared" si="20"/>
        <v>-4.9092825906447812E-2</v>
      </c>
      <c r="BG8" s="492">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92">
        <f t="shared" si="26"/>
        <v>-3.0614536900958278E-2</v>
      </c>
      <c r="CE8" s="492">
        <f t="shared" si="27"/>
        <v>0.17926667562577325</v>
      </c>
      <c r="CF8" s="19"/>
      <c r="CG8" s="13">
        <f t="shared" si="31"/>
        <v>662.79644838646641</v>
      </c>
      <c r="CI8" s="696"/>
      <c r="CJ8" s="696"/>
    </row>
    <row r="9" spans="1:88"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8">
        <f t="shared" si="28"/>
        <v>-4.744909580647938E-2</v>
      </c>
      <c r="P9" s="598">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0">
        <v>47.649117856908617</v>
      </c>
      <c r="BF9" s="612">
        <f t="shared" si="20"/>
        <v>2.6666199293821302E-2</v>
      </c>
      <c r="BG9" s="612">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9">
        <f t="shared" si="16"/>
        <v>102.16887224476608</v>
      </c>
      <c r="BW9" s="599">
        <f t="shared" si="17"/>
        <v>103.63969912022705</v>
      </c>
      <c r="BX9" s="599">
        <f t="shared" si="18"/>
        <v>102.16339912022707</v>
      </c>
      <c r="BY9" s="599">
        <f t="shared" si="19"/>
        <v>100.00879912022705</v>
      </c>
      <c r="BZ9" s="599">
        <f t="shared" si="30"/>
        <v>99.585099120227056</v>
      </c>
      <c r="CA9" s="599">
        <f t="shared" si="23"/>
        <v>94.126399120227063</v>
      </c>
      <c r="CB9" s="599">
        <f t="shared" si="24"/>
        <v>95.996949120227058</v>
      </c>
      <c r="CC9" s="599">
        <f t="shared" si="25"/>
        <v>95.845435713817238</v>
      </c>
      <c r="CD9" s="492">
        <f t="shared" si="26"/>
        <v>1.8263065512518439E-2</v>
      </c>
      <c r="CE9" s="492">
        <f t="shared" si="27"/>
        <v>-1.5783148089432153E-3</v>
      </c>
      <c r="CF9" s="19"/>
      <c r="CG9" s="611">
        <f t="shared" si="31"/>
        <v>191.84238483404428</v>
      </c>
      <c r="CI9" s="696"/>
      <c r="CJ9" s="696"/>
    </row>
    <row r="10" spans="1:88" x14ac:dyDescent="0.35">
      <c r="A10" s="90" t="s">
        <v>36</v>
      </c>
      <c r="B10" s="19"/>
      <c r="C10" s="37">
        <v>-215</v>
      </c>
      <c r="D10" s="37">
        <v>350</v>
      </c>
      <c r="E10" s="37">
        <v>30</v>
      </c>
      <c r="F10" s="37">
        <v>30</v>
      </c>
      <c r="G10" s="37">
        <v>30</v>
      </c>
      <c r="H10" s="888">
        <v>10</v>
      </c>
      <c r="I10" s="888">
        <v>2.0553724172843388</v>
      </c>
      <c r="J10" s="888">
        <v>-83.635707465801829</v>
      </c>
      <c r="K10" s="888">
        <v>-92.948876195022393</v>
      </c>
      <c r="L10" s="888">
        <v>42.76314870889064</v>
      </c>
      <c r="M10" s="888">
        <v>11.289702265970977</v>
      </c>
      <c r="N10" s="888">
        <v>0</v>
      </c>
      <c r="O10" s="285">
        <f>IF(ISERROR(M10/L10),"N/A",IF(L10&lt;0,"N/A",IF(M10&lt;0,"N/A",IF(M10/L10-1&gt;300%,"&gt;±300%",IF(M10/L10-1&lt;-300%,"&gt;±300%",M10/L10-1)))))</f>
        <v>-0.73599459799311262</v>
      </c>
      <c r="P10" s="539">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92">
        <f t="shared" si="20"/>
        <v>2.9412509231934809</v>
      </c>
      <c r="BG10" s="492">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92">
        <f t="shared" si="26"/>
        <v>-4.393256351529784E-2</v>
      </c>
      <c r="CE10" s="492" t="str">
        <f t="shared" si="27"/>
        <v>N/A</v>
      </c>
      <c r="CF10" s="19"/>
      <c r="CG10" s="648">
        <f t="shared" si="31"/>
        <v>9.4930055394680117</v>
      </c>
      <c r="CI10" s="696"/>
      <c r="CJ10" s="696"/>
    </row>
    <row r="11" spans="1:88" x14ac:dyDescent="0.35">
      <c r="A11" s="645" t="s">
        <v>14</v>
      </c>
      <c r="B11" s="34"/>
      <c r="C11" s="560">
        <v>5855</v>
      </c>
      <c r="D11" s="560">
        <v>5225</v>
      </c>
      <c r="E11" s="560">
        <v>6190</v>
      </c>
      <c r="F11" s="560">
        <v>6075</v>
      </c>
      <c r="G11" s="560">
        <v>6160</v>
      </c>
      <c r="H11" s="560">
        <v>6135</v>
      </c>
      <c r="I11" s="560">
        <f t="shared" ref="I11:M11" si="32">I4+I10</f>
        <v>6075.8717457754083</v>
      </c>
      <c r="J11" s="560">
        <f t="shared" si="32"/>
        <v>4904.0701308290836</v>
      </c>
      <c r="K11" s="560">
        <f t="shared" si="32"/>
        <v>6201.7654916443489</v>
      </c>
      <c r="L11" s="560">
        <f t="shared" si="32"/>
        <v>5563.1000512339979</v>
      </c>
      <c r="M11" s="560">
        <f t="shared" si="32"/>
        <v>5614.8178026773139</v>
      </c>
      <c r="N11" s="560">
        <f>N4+N10</f>
        <v>5507.934331699792</v>
      </c>
      <c r="O11" s="561">
        <f t="shared" si="28"/>
        <v>9.2965704314169617E-3</v>
      </c>
      <c r="P11" s="561">
        <f t="shared" si="28"/>
        <v>-1.903596425275933E-2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3">AJ4+AJ10</f>
        <v>1326.6736899405707</v>
      </c>
      <c r="AK11" s="560">
        <f t="shared" si="33"/>
        <v>1633.4355925660741</v>
      </c>
      <c r="AL11" s="560">
        <f t="shared" si="33"/>
        <v>1496.109632371679</v>
      </c>
      <c r="AM11" s="560">
        <f t="shared" si="33"/>
        <v>1619.6528308970844</v>
      </c>
      <c r="AN11" s="560">
        <f t="shared" si="33"/>
        <v>1301.5824566894407</v>
      </c>
      <c r="AO11" s="560">
        <f>AO4+AO10</f>
        <v>966.71304148523222</v>
      </c>
      <c r="AP11" s="560">
        <f t="shared" ref="AP11:BE11" si="34">AP4+AP10</f>
        <v>1383.8626600300677</v>
      </c>
      <c r="AQ11" s="560">
        <f t="shared" si="34"/>
        <v>1251.9119726243437</v>
      </c>
      <c r="AR11" s="560">
        <f t="shared" si="34"/>
        <v>1434.934966923706</v>
      </c>
      <c r="AS11" s="560">
        <f t="shared" si="34"/>
        <v>1583.3413942754828</v>
      </c>
      <c r="AT11" s="560">
        <f t="shared" si="34"/>
        <v>1528.0561014969012</v>
      </c>
      <c r="AU11" s="560">
        <f t="shared" si="34"/>
        <v>1655.4330289482593</v>
      </c>
      <c r="AV11" s="560">
        <f t="shared" si="34"/>
        <v>1297.1158215411015</v>
      </c>
      <c r="AW11" s="560">
        <f t="shared" si="34"/>
        <v>1527.4165654838271</v>
      </c>
      <c r="AX11" s="560">
        <f t="shared" si="34"/>
        <v>1387.3316830736389</v>
      </c>
      <c r="AY11" s="560">
        <f t="shared" si="34"/>
        <v>1351.2359811354302</v>
      </c>
      <c r="AZ11" s="560">
        <f t="shared" si="34"/>
        <v>1225.5971940935883</v>
      </c>
      <c r="BA11" s="560">
        <f t="shared" si="34"/>
        <v>1493.9300888374676</v>
      </c>
      <c r="BB11" s="560">
        <f t="shared" si="34"/>
        <v>1386.7447456221093</v>
      </c>
      <c r="BC11" s="560">
        <f t="shared" si="34"/>
        <v>1508.5457741241491</v>
      </c>
      <c r="BD11" s="560">
        <f t="shared" si="34"/>
        <v>1232.9021073947918</v>
      </c>
      <c r="BE11" s="560">
        <f t="shared" si="34"/>
        <v>1569.6912921869889</v>
      </c>
      <c r="BF11" s="561">
        <f t="shared" si="20"/>
        <v>5.0712683220990984E-2</v>
      </c>
      <c r="BG11" s="561">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61">
        <f t="shared" si="26"/>
        <v>3.0544321865084267E-2</v>
      </c>
      <c r="CE11" s="561">
        <f t="shared" si="27"/>
        <v>-3.201651769736813E-2</v>
      </c>
      <c r="CF11" s="19"/>
      <c r="CG11" s="645">
        <f t="shared" si="31"/>
        <v>5697.8839193280392</v>
      </c>
      <c r="CI11" s="696"/>
      <c r="CJ11" s="696"/>
    </row>
    <row r="12" spans="1:88" x14ac:dyDescent="0.35">
      <c r="A12" s="36"/>
      <c r="B12" s="4"/>
      <c r="C12" s="4"/>
      <c r="D12" s="4"/>
      <c r="E12" s="4"/>
      <c r="F12" s="4"/>
      <c r="G12" s="9"/>
      <c r="H12" s="9"/>
      <c r="I12" s="554"/>
      <c r="J12" s="4"/>
      <c r="K12" s="9"/>
      <c r="L12" s="4"/>
      <c r="M12" s="4"/>
      <c r="N12" s="4"/>
      <c r="O12" s="858"/>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89"/>
      <c r="BE12" s="889"/>
      <c r="BF12" s="710"/>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36" t="s">
        <v>22</v>
      </c>
      <c r="B13" s="9"/>
      <c r="C13" s="555">
        <v>2000</v>
      </c>
      <c r="D13" s="555">
        <v>2055</v>
      </c>
      <c r="E13" s="555">
        <v>1720</v>
      </c>
      <c r="F13" s="555">
        <v>1860</v>
      </c>
      <c r="G13" s="555">
        <v>1915</v>
      </c>
      <c r="H13" s="555">
        <v>1955</v>
      </c>
      <c r="I13" s="555">
        <f>SUM(I14:I16)</f>
        <v>2110.3687099197782</v>
      </c>
      <c r="J13" s="555">
        <f>SUM(J14:J16)</f>
        <v>1996.1581419825177</v>
      </c>
      <c r="K13" s="555">
        <f>SUM(K14:K16)</f>
        <v>2107.4645283106884</v>
      </c>
      <c r="L13" s="555">
        <f>SUM(L14:L16)</f>
        <v>1763.8730390427372</v>
      </c>
      <c r="M13" s="555">
        <f t="shared" ref="M13" si="36">SUM(M14:M16)</f>
        <v>1545.4771258507762</v>
      </c>
      <c r="N13" s="555">
        <f>SUM(N14:N16)</f>
        <v>1581.1831396179805</v>
      </c>
      <c r="O13" s="492">
        <f t="shared" ref="O13:P18" si="37">IF(ISERROR(M13/L13),"N/A",IF(L13&lt;0,"N/A",IF(M13&lt;0,"N/A",IF(M13/L13-1&gt;300%,"&gt;±300%",IF(M13/L13-1&lt;-300%,"&gt;±300%",M13/L13-1)))))</f>
        <v>-0.12381611848349672</v>
      </c>
      <c r="P13" s="492">
        <f t="shared" si="37"/>
        <v>2.3103553698698986E-2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8">SUM(AJ14:AJ16)</f>
        <v>529.77727034763063</v>
      </c>
      <c r="AK13" s="555">
        <f t="shared" si="38"/>
        <v>544.2909020163263</v>
      </c>
      <c r="AL13" s="555">
        <f t="shared" si="38"/>
        <v>515.22886131345376</v>
      </c>
      <c r="AM13" s="555">
        <f t="shared" si="38"/>
        <v>521.07167624236763</v>
      </c>
      <c r="AN13" s="555">
        <f t="shared" si="38"/>
        <v>392.08374070343348</v>
      </c>
      <c r="AO13" s="555">
        <f t="shared" si="38"/>
        <v>356.91406189269168</v>
      </c>
      <c r="AP13" s="555">
        <f t="shared" si="38"/>
        <v>505.26617635048535</v>
      </c>
      <c r="AQ13" s="555">
        <f t="shared" si="38"/>
        <v>741.89416303590724</v>
      </c>
      <c r="AR13" s="555">
        <f t="shared" si="38"/>
        <v>531.49790274697295</v>
      </c>
      <c r="AS13" s="555">
        <f t="shared" si="38"/>
        <v>527.66514910932619</v>
      </c>
      <c r="AT13" s="555">
        <f t="shared" si="38"/>
        <v>512.03948403712479</v>
      </c>
      <c r="AU13" s="555">
        <f t="shared" si="38"/>
        <v>536.2993353274544</v>
      </c>
      <c r="AV13" s="555">
        <f t="shared" si="38"/>
        <v>453.49598623244827</v>
      </c>
      <c r="AW13" s="555">
        <f t="shared" si="38"/>
        <v>460.76833958631255</v>
      </c>
      <c r="AX13" s="555">
        <f t="shared" si="38"/>
        <v>419.47937956276803</v>
      </c>
      <c r="AY13" s="555">
        <f t="shared" si="38"/>
        <v>429.87117640056249</v>
      </c>
      <c r="AZ13" s="555">
        <f t="shared" ref="AZ13:BE13" si="39">SUM(AZ14:AZ16)</f>
        <v>399.91692644598095</v>
      </c>
      <c r="BA13" s="555">
        <f t="shared" si="39"/>
        <v>383.49777070644018</v>
      </c>
      <c r="BB13" s="555">
        <f t="shared" si="39"/>
        <v>424.31436028575905</v>
      </c>
      <c r="BC13" s="555">
        <f t="shared" si="39"/>
        <v>338.39379003416468</v>
      </c>
      <c r="BD13" s="555">
        <f t="shared" si="39"/>
        <v>377.13067138636933</v>
      </c>
      <c r="BE13" s="555">
        <f t="shared" si="39"/>
        <v>387.97871444453671</v>
      </c>
      <c r="BF13" s="492">
        <f t="shared" ref="BF13:BF16" si="40">IF(ISERROR(BE13/BA13),"N/A",IF(BA13&lt;0,"N/A",IF(BE13&lt;0,"N/A",IF(BE13/BA13-1&gt;300%,"&gt;±300%",IF(BE13/BA13-1&lt;-300%,"&gt;±300%",BE13/BA13-1)))))</f>
        <v>1.1684406221820209E-2</v>
      </c>
      <c r="BG13" s="492">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92">
        <f t="shared" si="26"/>
        <v>-2.3366055536169772E-2</v>
      </c>
      <c r="CE13" s="492">
        <f t="shared" si="27"/>
        <v>3.1483018897531245E-3</v>
      </c>
      <c r="CF13" s="643"/>
      <c r="CG13" s="36">
        <f t="shared" si="31"/>
        <v>1527.8175361508299</v>
      </c>
      <c r="CI13" s="696"/>
      <c r="CJ13" s="696"/>
    </row>
    <row r="14" spans="1:88" x14ac:dyDescent="0.35">
      <c r="A14" s="7"/>
      <c r="B14" s="7" t="s">
        <v>4</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56">
        <v>413.58744815972432</v>
      </c>
      <c r="AT14" s="556">
        <v>390.86659861295328</v>
      </c>
      <c r="AU14" s="556">
        <v>416.96984389238912</v>
      </c>
      <c r="AV14" s="556">
        <v>337.87535386081606</v>
      </c>
      <c r="AW14" s="556">
        <v>351.54933093576562</v>
      </c>
      <c r="AX14" s="556">
        <v>312.69327889036259</v>
      </c>
      <c r="AY14" s="556">
        <v>320.91540919534384</v>
      </c>
      <c r="AZ14" s="556">
        <v>287.1940507816937</v>
      </c>
      <c r="BA14" s="556">
        <v>290.29851055958034</v>
      </c>
      <c r="BB14" s="556">
        <v>331.55270625077361</v>
      </c>
      <c r="BC14" s="556">
        <v>235.13482650001873</v>
      </c>
      <c r="BD14" s="556">
        <v>275.15169628001479</v>
      </c>
      <c r="BE14" s="556">
        <v>297.49995399226458</v>
      </c>
      <c r="BF14" s="492">
        <f t="shared" si="40"/>
        <v>2.4807028526611097E-2</v>
      </c>
      <c r="BG14" s="492">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92">
        <f t="shared" si="26"/>
        <v>-8.3826379646367855E-3</v>
      </c>
      <c r="CE14" s="492">
        <f t="shared" si="27"/>
        <v>1.0524525733848655E-2</v>
      </c>
      <c r="CF14" s="19"/>
      <c r="CG14" s="13">
        <f t="shared" si="31"/>
        <v>1139.3391830230717</v>
      </c>
      <c r="CI14" s="696"/>
      <c r="CJ14" s="696"/>
    </row>
    <row r="15" spans="1:88"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56">
        <v>97.584976646852652</v>
      </c>
      <c r="AT15" s="556">
        <v>104.19672715095945</v>
      </c>
      <c r="AU15" s="556">
        <v>102.23072815678152</v>
      </c>
      <c r="AV15" s="556">
        <v>98.437551216961666</v>
      </c>
      <c r="AW15" s="556">
        <v>92.265302871686714</v>
      </c>
      <c r="AX15" s="556">
        <v>89.612894141924656</v>
      </c>
      <c r="AY15" s="556">
        <v>91.707436050548083</v>
      </c>
      <c r="AZ15" s="556">
        <v>95.417731545800748</v>
      </c>
      <c r="BA15" s="556">
        <v>75.750049041790248</v>
      </c>
      <c r="BB15" s="556">
        <v>75.312442929915861</v>
      </c>
      <c r="BC15" s="556">
        <v>84.907465000652252</v>
      </c>
      <c r="BD15" s="556">
        <v>84.642127491699881</v>
      </c>
      <c r="BE15" s="556">
        <v>71.808309174951674</v>
      </c>
      <c r="BF15" s="492">
        <f t="shared" si="40"/>
        <v>-5.2036136170208525E-2</v>
      </c>
      <c r="BG15" s="492">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92">
        <f t="shared" si="26"/>
        <v>-8.5981975523764964E-2</v>
      </c>
      <c r="CE15" s="492">
        <f t="shared" si="27"/>
        <v>-2.3526859505811681E-2</v>
      </c>
      <c r="CF15" s="19"/>
      <c r="CG15" s="13">
        <f t="shared" si="31"/>
        <v>316.6703445972197</v>
      </c>
      <c r="CI15" s="696"/>
      <c r="CJ15" s="696"/>
    </row>
    <row r="16" spans="1:88"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56">
        <v>16.492724302749252</v>
      </c>
      <c r="AT16" s="556">
        <v>16.976158273212008</v>
      </c>
      <c r="AU16" s="556">
        <v>17.098763278283712</v>
      </c>
      <c r="AV16" s="556">
        <v>17.183081154670536</v>
      </c>
      <c r="AW16" s="556">
        <v>16.953705778860243</v>
      </c>
      <c r="AX16" s="556">
        <v>17.173206530480826</v>
      </c>
      <c r="AY16" s="556">
        <v>17.248331154670534</v>
      </c>
      <c r="AZ16" s="556">
        <v>17.305144118486485</v>
      </c>
      <c r="BA16" s="556">
        <v>17.449211105069594</v>
      </c>
      <c r="BB16" s="556">
        <v>17.449211105069594</v>
      </c>
      <c r="BC16" s="556">
        <v>18.35149853349364</v>
      </c>
      <c r="BD16" s="556">
        <v>17.336847614654705</v>
      </c>
      <c r="BE16" s="556">
        <v>18.670451277320453</v>
      </c>
      <c r="BF16" s="492">
        <f t="shared" si="40"/>
        <v>6.9988274249031646E-2</v>
      </c>
      <c r="BG16" s="492">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92">
        <f t="shared" si="26"/>
        <v>3.6051414574074681E-2</v>
      </c>
      <c r="CE16" s="492">
        <f t="shared" si="27"/>
        <v>5.7705351513308578E-3</v>
      </c>
      <c r="CF16" s="19"/>
      <c r="CG16" s="13">
        <f t="shared" si="31"/>
        <v>71.808008530538388</v>
      </c>
      <c r="CI16" s="696"/>
      <c r="CJ16" s="696"/>
    </row>
    <row r="17" spans="1:88" x14ac:dyDescent="0.35">
      <c r="A17" s="36"/>
      <c r="B17" s="4"/>
      <c r="C17" s="9"/>
      <c r="D17" s="9"/>
      <c r="E17" s="9"/>
      <c r="F17" s="9"/>
      <c r="G17" s="9"/>
      <c r="H17" s="9"/>
      <c r="I17" s="555"/>
      <c r="J17" s="9"/>
      <c r="K17" s="9"/>
      <c r="L17" s="9"/>
      <c r="M17" s="9"/>
      <c r="N17" s="9"/>
      <c r="O17" s="890"/>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645" t="s">
        <v>25</v>
      </c>
      <c r="B18" s="34"/>
      <c r="C18" s="560">
        <v>7855</v>
      </c>
      <c r="D18" s="560">
        <v>7280</v>
      </c>
      <c r="E18" s="560">
        <v>7910</v>
      </c>
      <c r="F18" s="560">
        <v>7935</v>
      </c>
      <c r="G18" s="560">
        <v>8075</v>
      </c>
      <c r="H18" s="560">
        <v>8090</v>
      </c>
      <c r="I18" s="560">
        <f>I11+I13</f>
        <v>8186.240455695186</v>
      </c>
      <c r="J18" s="560">
        <f>J11+J13</f>
        <v>6900.2282728116015</v>
      </c>
      <c r="K18" s="560">
        <f>K11+K13</f>
        <v>8309.2300199550373</v>
      </c>
      <c r="L18" s="560">
        <f>L11+L13</f>
        <v>7326.9730902767351</v>
      </c>
      <c r="M18" s="560">
        <f t="shared" ref="M18" si="46">M11+M13</f>
        <v>7160.2949285280902</v>
      </c>
      <c r="N18" s="560">
        <f>N11+N13</f>
        <v>7089.1174713177725</v>
      </c>
      <c r="O18" s="561">
        <f t="shared" si="37"/>
        <v>-2.2748570206956975E-2</v>
      </c>
      <c r="P18" s="561">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61">
        <f t="shared" si="26"/>
        <v>1.8487547238126512E-2</v>
      </c>
      <c r="CE18" s="561">
        <f t="shared" si="27"/>
        <v>-2.4684504505809834E-2</v>
      </c>
      <c r="CF18" s="643"/>
      <c r="CG18" s="645">
        <f t="shared" si="31"/>
        <v>7225.7014554788693</v>
      </c>
      <c r="CI18" s="696"/>
      <c r="CJ18" s="696"/>
    </row>
    <row r="19" spans="1:88" x14ac:dyDescent="0.35">
      <c r="A19" s="891"/>
      <c r="B19" s="4"/>
      <c r="C19" s="9"/>
      <c r="D19" s="9"/>
      <c r="E19" s="9"/>
      <c r="F19" s="9"/>
      <c r="G19" s="9"/>
      <c r="H19" s="9"/>
      <c r="I19" s="554"/>
      <c r="J19" s="9"/>
      <c r="K19" s="9"/>
      <c r="L19" s="9"/>
      <c r="M19" s="9"/>
      <c r="N19" s="9"/>
      <c r="O19" s="890"/>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885" t="s">
        <v>32</v>
      </c>
      <c r="B20" s="199"/>
      <c r="C20" s="7"/>
      <c r="D20" s="7"/>
      <c r="E20" s="7"/>
      <c r="F20" s="7"/>
      <c r="G20" s="7"/>
      <c r="H20" s="7"/>
      <c r="I20" s="556"/>
      <c r="J20" s="7"/>
      <c r="K20" s="7"/>
      <c r="L20" s="7"/>
      <c r="M20" s="7"/>
      <c r="N20" s="7"/>
      <c r="O20" s="892"/>
      <c r="P20" s="26"/>
      <c r="Q20" s="27"/>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744"/>
      <c r="AO20" s="199"/>
      <c r="AP20" s="199"/>
      <c r="AQ20" s="199"/>
      <c r="AR20" s="199"/>
      <c r="AS20" s="199"/>
      <c r="AT20" s="199"/>
      <c r="AU20" s="199"/>
      <c r="AV20" s="199"/>
      <c r="AW20" s="199"/>
      <c r="AX20" s="199"/>
      <c r="AY20" s="199"/>
      <c r="AZ20" s="199"/>
      <c r="BA20" s="199"/>
      <c r="BB20" s="199"/>
      <c r="BC20" s="199"/>
      <c r="BD20" s="199"/>
      <c r="BE20" s="199"/>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36" t="s">
        <v>27</v>
      </c>
      <c r="B21" s="9"/>
      <c r="C21" s="555">
        <v>3110</v>
      </c>
      <c r="D21" s="555">
        <v>3220</v>
      </c>
      <c r="E21" s="555">
        <v>3245</v>
      </c>
      <c r="F21" s="555">
        <v>3360</v>
      </c>
      <c r="G21" s="555">
        <v>3300</v>
      </c>
      <c r="H21" s="555">
        <v>3115</v>
      </c>
      <c r="I21" s="555">
        <f t="shared" ref="I21" si="49">SUM(I22:I23)</f>
        <v>2757.4255782897667</v>
      </c>
      <c r="J21" s="555">
        <f>SUM(J22:J23)</f>
        <v>2274.8694683295407</v>
      </c>
      <c r="K21" s="555">
        <f>SUM(K22:K23)</f>
        <v>2491.6391640617608</v>
      </c>
      <c r="L21" s="555">
        <f>SUM(L22:L23)</f>
        <v>2769.0378774858809</v>
      </c>
      <c r="M21" s="555">
        <f t="shared" ref="M21:N21" si="50">SUM(M22:M23)</f>
        <v>3215.4145197073613</v>
      </c>
      <c r="N21" s="555">
        <f t="shared" si="50"/>
        <v>3237.2165286542072</v>
      </c>
      <c r="O21" s="492">
        <f t="shared" ref="O21:P46" si="51">IF(ISERROR(M21/L21),"N/A",IF(L21&lt;0,"N/A",IF(M21&lt;0,"N/A",IF(M21/L21-1&gt;300%,"&gt;±300%",IF(M21/L21-1&lt;-300%,"&gt;±300%",M21/L21-1)))))</f>
        <v>0.16120279388404879</v>
      </c>
      <c r="P21" s="492">
        <f t="shared" si="51"/>
        <v>6.7804660373400605E-3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2">SUM(AJ22:AJ23)</f>
        <v>733.35455258998752</v>
      </c>
      <c r="AK21" s="555">
        <f t="shared" si="52"/>
        <v>715.1479510958726</v>
      </c>
      <c r="AL21" s="555">
        <f t="shared" si="52"/>
        <v>645.25640697472318</v>
      </c>
      <c r="AM21" s="555">
        <f t="shared" si="52"/>
        <v>663.66666762918317</v>
      </c>
      <c r="AN21" s="555">
        <f t="shared" si="52"/>
        <v>612.00191716072845</v>
      </c>
      <c r="AO21" s="555">
        <f t="shared" si="52"/>
        <v>364.29869002560758</v>
      </c>
      <c r="AP21" s="555">
        <f t="shared" si="52"/>
        <v>612.61506823726961</v>
      </c>
      <c r="AQ21" s="555">
        <f t="shared" si="52"/>
        <v>685.95379290593473</v>
      </c>
      <c r="AR21" s="555">
        <f t="shared" si="52"/>
        <v>687.12821895547017</v>
      </c>
      <c r="AS21" s="555">
        <f t="shared" si="52"/>
        <v>622.74009598981957</v>
      </c>
      <c r="AT21" s="555">
        <f t="shared" si="52"/>
        <v>541.3019736437177</v>
      </c>
      <c r="AU21" s="555">
        <f t="shared" si="52"/>
        <v>640.4688754727531</v>
      </c>
      <c r="AV21" s="555">
        <f t="shared" si="52"/>
        <v>702.03031816302325</v>
      </c>
      <c r="AW21" s="555">
        <f t="shared" si="52"/>
        <v>673.22732194758089</v>
      </c>
      <c r="AX21" s="555">
        <f t="shared" si="52"/>
        <v>673.31307195724003</v>
      </c>
      <c r="AY21" s="555">
        <f t="shared" si="52"/>
        <v>720.46716541803676</v>
      </c>
      <c r="AZ21" s="555">
        <f t="shared" si="52"/>
        <v>812.66650320770202</v>
      </c>
      <c r="BA21" s="555">
        <f t="shared" si="52"/>
        <v>814.23675549115933</v>
      </c>
      <c r="BB21" s="555">
        <f t="shared" ref="BB21:BE21" si="53">SUM(BB22:BB23)</f>
        <v>772.03856908128239</v>
      </c>
      <c r="BC21" s="555">
        <f t="shared" si="53"/>
        <v>816.47269192721774</v>
      </c>
      <c r="BD21" s="555">
        <f t="shared" si="53"/>
        <v>822.34801449297493</v>
      </c>
      <c r="BE21" s="555">
        <f t="shared" si="53"/>
        <v>819.88034274021277</v>
      </c>
      <c r="BF21" s="492">
        <f t="shared" ref="BF21:BF22" si="54">IF(ISERROR(BE21/BA21),"N/A",IF(BA21&lt;0,"N/A",IF(BE21&lt;0,"N/A",IF(BE21/BA21-1&gt;300%,"&gt;±300%",IF(BE21/BA21-1&lt;-300%,"&gt;±300%",BE21/BA21-1)))))</f>
        <v>6.9311379165746256E-3</v>
      </c>
      <c r="BG21" s="492">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92">
        <f t="shared" si="26"/>
        <v>9.4197970606946235E-3</v>
      </c>
      <c r="CE21" s="492">
        <f t="shared" si="27"/>
        <v>3.3815999636404248E-2</v>
      </c>
      <c r="CF21" s="19"/>
      <c r="CG21" s="36">
        <f t="shared" si="31"/>
        <v>3230.7396182416878</v>
      </c>
    </row>
    <row r="22" spans="1:88" x14ac:dyDescent="0.35">
      <c r="A22" s="7"/>
      <c r="B22" s="7" t="s">
        <v>4</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56">
        <v>622.74009598981957</v>
      </c>
      <c r="AT22" s="556">
        <v>541.3019736437177</v>
      </c>
      <c r="AU22" s="556">
        <v>640.4688754727531</v>
      </c>
      <c r="AV22" s="556">
        <v>702.03031816302325</v>
      </c>
      <c r="AW22" s="556">
        <v>673.22732194758089</v>
      </c>
      <c r="AX22" s="556">
        <v>673.31307195724003</v>
      </c>
      <c r="AY22" s="556">
        <v>720.46716541803676</v>
      </c>
      <c r="AZ22" s="556">
        <v>812.66650320770202</v>
      </c>
      <c r="BA22" s="556">
        <v>814.23675549115933</v>
      </c>
      <c r="BB22" s="556">
        <v>772.03856908128239</v>
      </c>
      <c r="BC22" s="556">
        <v>816.47269192721774</v>
      </c>
      <c r="BD22" s="556">
        <v>822.34801449297493</v>
      </c>
      <c r="BE22" s="556">
        <v>819.88034274021277</v>
      </c>
      <c r="BF22" s="492">
        <f t="shared" si="54"/>
        <v>6.9311379165746256E-3</v>
      </c>
      <c r="BG22" s="492">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92">
        <f t="shared" si="26"/>
        <v>9.4197970606946235E-3</v>
      </c>
      <c r="CE22" s="492">
        <f t="shared" si="27"/>
        <v>3.3815999636404248E-2</v>
      </c>
      <c r="CF22" s="19"/>
      <c r="CG22" s="13">
        <f t="shared" si="31"/>
        <v>3230.7396182416878</v>
      </c>
    </row>
    <row r="23" spans="1:88" x14ac:dyDescent="0.35">
      <c r="A23" s="29"/>
      <c r="B23" s="29" t="s">
        <v>9</v>
      </c>
      <c r="C23" s="29">
        <v>135</v>
      </c>
      <c r="D23" s="29">
        <v>140</v>
      </c>
      <c r="E23" s="29">
        <v>140</v>
      </c>
      <c r="F23" s="29">
        <v>135</v>
      </c>
      <c r="G23" s="29">
        <v>140</v>
      </c>
      <c r="H23" s="29">
        <v>145</v>
      </c>
      <c r="I23" s="569" t="s">
        <v>101</v>
      </c>
      <c r="J23" s="489" t="s">
        <v>101</v>
      </c>
      <c r="K23" s="489" t="s">
        <v>101</v>
      </c>
      <c r="L23" s="489" t="s">
        <v>101</v>
      </c>
      <c r="M23" s="489" t="s">
        <v>101</v>
      </c>
      <c r="N23" s="489" t="s">
        <v>101</v>
      </c>
      <c r="O23" s="893" t="str">
        <f t="shared" si="51"/>
        <v>N/A</v>
      </c>
      <c r="P23" s="893"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61">IF(ISERROR(BD23/AZ23),"N/A",IF(AZ23&lt;0,"N/A",IF(BD23&lt;0,"N/A",IF(BD23/AZ23-1&gt;300%,"&gt;±300%",IF(BD23/AZ23-1&lt;-300%,"&gt;±300%",BD23/AZ23-1)))))</f>
        <v>N/A</v>
      </c>
      <c r="BG23" s="612"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6"/>
        <v>N/A</v>
      </c>
      <c r="CE23" s="680" t="str">
        <f t="shared" si="27"/>
        <v>N/A</v>
      </c>
      <c r="CF23" s="19"/>
      <c r="CG23" s="489"/>
    </row>
    <row r="24" spans="1:88" x14ac:dyDescent="0.35">
      <c r="A24" s="37"/>
      <c r="B24" s="37"/>
      <c r="C24" s="37"/>
      <c r="D24" s="37"/>
      <c r="E24" s="37"/>
      <c r="F24" s="37"/>
      <c r="G24" s="37"/>
      <c r="H24" s="37"/>
      <c r="I24" s="558"/>
      <c r="J24" s="37"/>
      <c r="K24" s="37"/>
      <c r="L24" s="37"/>
      <c r="M24" s="37"/>
      <c r="N24" s="37"/>
      <c r="O24" s="285"/>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894" t="s">
        <v>5</v>
      </c>
      <c r="B25" s="28"/>
      <c r="C25" s="28">
        <v>2945</v>
      </c>
      <c r="D25" s="28">
        <v>3000</v>
      </c>
      <c r="E25" s="28">
        <v>2840</v>
      </c>
      <c r="F25" s="28">
        <v>2505</v>
      </c>
      <c r="G25" s="28">
        <v>2460</v>
      </c>
      <c r="H25" s="28">
        <v>2245</v>
      </c>
      <c r="I25" s="571">
        <v>2105.537750252664</v>
      </c>
      <c r="J25" s="571">
        <v>1830.3464916819003</v>
      </c>
      <c r="K25" s="571">
        <v>1952.5009481835568</v>
      </c>
      <c r="L25" s="571">
        <v>1899.1127259820812</v>
      </c>
      <c r="M25" s="571">
        <v>1868.4772681765683</v>
      </c>
      <c r="N25" s="571">
        <v>1994.4368086964087</v>
      </c>
      <c r="O25" s="545">
        <f t="shared" si="51"/>
        <v>-1.6131458331242854E-2</v>
      </c>
      <c r="P25" s="545">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1">
        <v>541.21125275204304</v>
      </c>
      <c r="AK25" s="571">
        <v>535.93402330837796</v>
      </c>
      <c r="AL25" s="28">
        <v>529.95018102166023</v>
      </c>
      <c r="AM25" s="28">
        <v>498.44229317058239</v>
      </c>
      <c r="AN25" s="28">
        <v>396.63405846780205</v>
      </c>
      <c r="AO25" s="28">
        <v>388.84279375950177</v>
      </c>
      <c r="AP25" s="28">
        <v>511.18101744141416</v>
      </c>
      <c r="AQ25" s="28">
        <v>533.68862201318211</v>
      </c>
      <c r="AR25" s="571">
        <v>487.30936025685696</v>
      </c>
      <c r="AS25" s="571">
        <v>469.95020098424459</v>
      </c>
      <c r="AT25" s="571">
        <v>484.61517848069673</v>
      </c>
      <c r="AU25" s="571">
        <v>510.62620846175867</v>
      </c>
      <c r="AV25" s="571">
        <v>472.40989084854721</v>
      </c>
      <c r="AW25" s="571">
        <v>483.34986846357089</v>
      </c>
      <c r="AX25" s="571">
        <v>480.41669419004046</v>
      </c>
      <c r="AY25" s="571">
        <v>462.94727187702898</v>
      </c>
      <c r="AZ25" s="571">
        <v>463.25236777745562</v>
      </c>
      <c r="BA25" s="571">
        <v>478.13216483953005</v>
      </c>
      <c r="BB25" s="571">
        <v>450.62909719462135</v>
      </c>
      <c r="BC25" s="571">
        <v>476.46363836496118</v>
      </c>
      <c r="BD25" s="571">
        <v>483.96922751303708</v>
      </c>
      <c r="BE25" s="571">
        <v>501.36267006292178</v>
      </c>
      <c r="BF25" s="612">
        <f>IF(ISERROR(BE25/BA25),"N/A",IF(BA25&lt;0,"N/A",IF(BE25&lt;0,"N/A",IF(BE25/BA25-1&gt;300%,"&gt;±300%",IF(BE25/BA25-1&lt;-300%,"&gt;±300%",BE25/BA25-1)))))</f>
        <v>4.858594951709283E-2</v>
      </c>
      <c r="BG25" s="612">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45">
        <f t="shared" si="26"/>
        <v>4.6683755082317369E-2</v>
      </c>
      <c r="CE25" s="545">
        <f t="shared" si="27"/>
        <v>6.2819133170344488E-2</v>
      </c>
      <c r="CF25" s="19"/>
      <c r="CG25" s="647">
        <f t="shared" si="31"/>
        <v>1912.4246331355414</v>
      </c>
    </row>
    <row r="26" spans="1:88" x14ac:dyDescent="0.35">
      <c r="A26" s="36"/>
      <c r="B26" s="4"/>
      <c r="C26" s="9"/>
      <c r="D26" s="9"/>
      <c r="E26" s="9"/>
      <c r="F26" s="9"/>
      <c r="G26" s="9"/>
      <c r="H26" s="9"/>
      <c r="I26" s="554"/>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36" t="s">
        <v>6</v>
      </c>
      <c r="B27" s="9"/>
      <c r="C27" s="555">
        <v>1615</v>
      </c>
      <c r="D27" s="555">
        <v>1720</v>
      </c>
      <c r="E27" s="555">
        <v>1875</v>
      </c>
      <c r="F27" s="555">
        <v>2020</v>
      </c>
      <c r="G27" s="555">
        <v>1900</v>
      </c>
      <c r="H27" s="555">
        <v>2040</v>
      </c>
      <c r="I27" s="555">
        <f t="shared" ref="I27" si="63">SUM(I28:I34)</f>
        <v>2251.5800474504513</v>
      </c>
      <c r="J27" s="555">
        <f>SUM(J28:J34)</f>
        <v>2101.5553880405105</v>
      </c>
      <c r="K27" s="555">
        <f t="shared" ref="K27" si="64">SUM(K28:K34)</f>
        <v>2531.556356715354</v>
      </c>
      <c r="L27" s="555">
        <f>SUM(L28:L34)</f>
        <v>2315.1950120959509</v>
      </c>
      <c r="M27" s="555">
        <f t="shared" ref="M27:N27" si="65">SUM(M28:M34)</f>
        <v>2356.3219127808698</v>
      </c>
      <c r="N27" s="555">
        <f t="shared" si="65"/>
        <v>2368.6796219552189</v>
      </c>
      <c r="O27" s="492">
        <f t="shared" si="51"/>
        <v>1.7763903459556252E-2</v>
      </c>
      <c r="P27" s="492">
        <f t="shared" si="51"/>
        <v>5.2444910465416772E-3</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E27" si="66">SUM(AJ28:AJ34)</f>
        <v>687.72970134755042</v>
      </c>
      <c r="AK27" s="555">
        <f t="shared" si="66"/>
        <v>554.09869129942604</v>
      </c>
      <c r="AL27" s="555">
        <f>SUM(AL28:AL34)</f>
        <v>536.60547694756644</v>
      </c>
      <c r="AM27" s="555">
        <f t="shared" si="66"/>
        <v>473.14367536422731</v>
      </c>
      <c r="AN27" s="555">
        <f t="shared" si="66"/>
        <v>631.01046824160449</v>
      </c>
      <c r="AO27" s="555">
        <f t="shared" si="66"/>
        <v>346.5995212289871</v>
      </c>
      <c r="AP27" s="555">
        <f t="shared" si="66"/>
        <v>592.1077640343276</v>
      </c>
      <c r="AQ27" s="555">
        <f t="shared" si="66"/>
        <v>531.83763453559141</v>
      </c>
      <c r="AR27" s="555">
        <f t="shared" si="66"/>
        <v>480.58768829650955</v>
      </c>
      <c r="AS27" s="555">
        <f t="shared" si="66"/>
        <v>788.59416317143086</v>
      </c>
      <c r="AT27" s="555">
        <f t="shared" si="66"/>
        <v>720.72906515147804</v>
      </c>
      <c r="AU27" s="555">
        <f t="shared" si="66"/>
        <v>541.6454400959351</v>
      </c>
      <c r="AV27" s="555">
        <f t="shared" si="66"/>
        <v>566.8072585008066</v>
      </c>
      <c r="AW27" s="555">
        <f t="shared" si="66"/>
        <v>641.56993566979406</v>
      </c>
      <c r="AX27" s="555">
        <f t="shared" si="66"/>
        <v>560.74950017641777</v>
      </c>
      <c r="AY27" s="555">
        <f t="shared" si="66"/>
        <v>546.06842689289988</v>
      </c>
      <c r="AZ27" s="555">
        <f t="shared" si="66"/>
        <v>631.49346840036492</v>
      </c>
      <c r="BA27" s="555">
        <f t="shared" si="66"/>
        <v>662.93898655626606</v>
      </c>
      <c r="BB27" s="555">
        <f t="shared" si="66"/>
        <v>467.82568098666627</v>
      </c>
      <c r="BC27" s="555">
        <f t="shared" si="66"/>
        <v>594.36400919665391</v>
      </c>
      <c r="BD27" s="555">
        <f t="shared" si="66"/>
        <v>627.11333274746858</v>
      </c>
      <c r="BE27" s="555">
        <f t="shared" si="66"/>
        <v>637.84455786666308</v>
      </c>
      <c r="BF27" s="492">
        <f t="shared" ref="BF27:BF34" si="67">IF(ISERROR(BE27/BA27),"N/A",IF(BA27&lt;0,"N/A",IF(BE27&lt;0,"N/A",IF(BE27/BA27-1&gt;300%,"&gt;±300%",IF(BE27/BA27-1&lt;-300%,"&gt;±300%",BE27/BA27-1)))))</f>
        <v>-3.7853300527639355E-2</v>
      </c>
      <c r="BG27" s="492">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92">
        <f t="shared" si="26"/>
        <v>-2.2770260610845638E-2</v>
      </c>
      <c r="CE27" s="492">
        <f t="shared" si="27"/>
        <v>0.19089641172831984</v>
      </c>
      <c r="CF27" s="19"/>
      <c r="CG27" s="36">
        <f t="shared" si="31"/>
        <v>2327.1475807974521</v>
      </c>
    </row>
    <row r="28" spans="1:88" x14ac:dyDescent="0.35">
      <c r="A28" s="7"/>
      <c r="B28" s="7" t="s">
        <v>12</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92">
        <f t="shared" si="67"/>
        <v>-0.47620648433029322</v>
      </c>
      <c r="BG28" s="492">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92">
        <f t="shared" si="26"/>
        <v>-0.49303984837736547</v>
      </c>
      <c r="CE28" s="492">
        <f t="shared" si="27"/>
        <v>3.1631393714470768E-2</v>
      </c>
      <c r="CF28" s="19"/>
      <c r="CG28" s="13">
        <f t="shared" si="31"/>
        <v>526.34892847494257</v>
      </c>
    </row>
    <row r="29" spans="1:88" x14ac:dyDescent="0.35">
      <c r="A29" s="7"/>
      <c r="B29" s="7"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92">
        <f t="shared" si="67"/>
        <v>-5.2636046710428763E-2</v>
      </c>
      <c r="BG29" s="492">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92">
        <f t="shared" si="26"/>
        <v>-6.2216616777771572E-2</v>
      </c>
      <c r="CE29" s="492">
        <f t="shared" si="27"/>
        <v>8.1774519776245391E-4</v>
      </c>
      <c r="CF29" s="19"/>
      <c r="CG29" s="13">
        <f t="shared" si="31"/>
        <v>152.60964640541374</v>
      </c>
    </row>
    <row r="30" spans="1:88" x14ac:dyDescent="0.35">
      <c r="A30" s="7"/>
      <c r="B30" s="7"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92">
        <f t="shared" si="67"/>
        <v>1.9876504957507146E-2</v>
      </c>
      <c r="BG30" s="492">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92">
        <f t="shared" si="26"/>
        <v>4.6801197472003953E-3</v>
      </c>
      <c r="CE30" s="492">
        <f t="shared" si="27"/>
        <v>2.3252741296172941E-2</v>
      </c>
      <c r="CF30" s="19"/>
      <c r="CG30" s="13">
        <f t="shared" si="31"/>
        <v>89.582549999999998</v>
      </c>
    </row>
    <row r="31" spans="1:88" x14ac:dyDescent="0.35">
      <c r="A31" s="7"/>
      <c r="B31" s="7" t="s">
        <v>11</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92">
        <f t="shared" si="67"/>
        <v>0.48380534870721914</v>
      </c>
      <c r="BG31" s="492">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92">
        <f t="shared" si="26"/>
        <v>1.044627124094244</v>
      </c>
      <c r="CE31" s="492">
        <f t="shared" si="27"/>
        <v>0.78258260465493756</v>
      </c>
      <c r="CF31" s="19"/>
      <c r="CG31" s="13">
        <f t="shared" si="31"/>
        <v>642.40897977942905</v>
      </c>
    </row>
    <row r="32" spans="1:88" x14ac:dyDescent="0.35">
      <c r="A32" s="7"/>
      <c r="B32" s="7"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92">
        <f t="shared" si="67"/>
        <v>6.5509360849115295E-2</v>
      </c>
      <c r="BG32" s="492">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92">
        <f t="shared" si="26"/>
        <v>3.4785460410295954E-3</v>
      </c>
      <c r="CE32" s="492">
        <f t="shared" si="27"/>
        <v>3.8356028901253225E-2</v>
      </c>
      <c r="CF32" s="19"/>
      <c r="CG32" s="13">
        <f t="shared" si="31"/>
        <v>292.52894051461999</v>
      </c>
    </row>
    <row r="33" spans="1:85" x14ac:dyDescent="0.35">
      <c r="A33" s="7"/>
      <c r="B33" s="7" t="s">
        <v>222</v>
      </c>
      <c r="C33" s="7" t="s">
        <v>101</v>
      </c>
      <c r="D33" s="7" t="s">
        <v>101</v>
      </c>
      <c r="E33" s="7" t="s">
        <v>101</v>
      </c>
      <c r="F33" s="7" t="s">
        <v>101</v>
      </c>
      <c r="G33" s="7" t="s">
        <v>101</v>
      </c>
      <c r="H33" s="7" t="s">
        <v>101</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92">
        <f t="shared" si="67"/>
        <v>1.8581493795812629</v>
      </c>
      <c r="BG33" s="492">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92">
        <f t="shared" si="26"/>
        <v>1.8884925696113322</v>
      </c>
      <c r="CE33" s="492">
        <f t="shared" si="27"/>
        <v>0.31667024365527552</v>
      </c>
      <c r="CF33" s="19"/>
      <c r="CG33" s="13">
        <f t="shared" si="31"/>
        <v>45.479536667003742</v>
      </c>
    </row>
    <row r="34" spans="1:85"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12">
        <f t="shared" si="67"/>
        <v>2.1645044600257179E-2</v>
      </c>
      <c r="BG34" s="612">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45">
        <f t="shared" si="26"/>
        <v>2.7070956108464772E-2</v>
      </c>
      <c r="CE34" s="545">
        <f t="shared" si="27"/>
        <v>3.7666477517985797E-3</v>
      </c>
      <c r="CF34" s="19"/>
      <c r="CG34" s="611">
        <f t="shared" si="31"/>
        <v>578.18899895604284</v>
      </c>
    </row>
    <row r="35" spans="1:85" x14ac:dyDescent="0.35">
      <c r="A35" s="37"/>
      <c r="B35" s="37"/>
      <c r="C35" s="37"/>
      <c r="D35" s="37"/>
      <c r="E35" s="37"/>
      <c r="F35" s="37"/>
      <c r="G35" s="37"/>
      <c r="H35" s="37"/>
      <c r="I35" s="558"/>
      <c r="J35" s="37"/>
      <c r="K35" s="37"/>
      <c r="L35" s="37"/>
      <c r="M35" s="37"/>
      <c r="N35" s="37"/>
      <c r="O35" s="285"/>
      <c r="P35" s="539"/>
      <c r="Q35" s="27"/>
      <c r="R35" s="544"/>
      <c r="S35" s="544"/>
      <c r="T35" s="544"/>
      <c r="U35" s="544"/>
      <c r="V35" s="544"/>
      <c r="W35" s="544"/>
      <c r="X35" s="544"/>
      <c r="Y35" s="544"/>
      <c r="Z35" s="544"/>
      <c r="AA35" s="544"/>
      <c r="AB35" s="544"/>
      <c r="AC35" s="544"/>
      <c r="AD35" s="544"/>
      <c r="AE35" s="544"/>
      <c r="AF35" s="544"/>
      <c r="AG35" s="544"/>
      <c r="AH35" s="544"/>
      <c r="AI35" s="544"/>
      <c r="AJ35" s="570"/>
      <c r="AK35" s="570"/>
      <c r="AL35" s="570"/>
      <c r="AM35" s="570"/>
      <c r="AN35" s="555"/>
      <c r="AO35" s="570"/>
      <c r="AP35" s="570"/>
      <c r="AQ35" s="570"/>
      <c r="AR35" s="570"/>
      <c r="AS35" s="570"/>
      <c r="AT35" s="570"/>
      <c r="AU35" s="570"/>
      <c r="AV35" s="570"/>
      <c r="AW35" s="570"/>
      <c r="AX35" s="570"/>
      <c r="AY35" s="570"/>
      <c r="AZ35" s="570"/>
      <c r="BA35" s="570"/>
      <c r="BB35" s="570"/>
      <c r="BC35" s="570"/>
      <c r="BD35" s="570"/>
      <c r="BE35" s="57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36" t="s">
        <v>3</v>
      </c>
      <c r="B36" s="9"/>
      <c r="C36" s="554">
        <v>935</v>
      </c>
      <c r="D36" s="554">
        <v>150</v>
      </c>
      <c r="E36" s="554">
        <v>305</v>
      </c>
      <c r="F36" s="554">
        <v>535</v>
      </c>
      <c r="G36" s="554">
        <v>275</v>
      </c>
      <c r="H36" s="554">
        <v>15</v>
      </c>
      <c r="I36" s="554">
        <f>SUM(I37:I40)</f>
        <v>1264.4061282023472</v>
      </c>
      <c r="J36" s="554">
        <f>SUM(J37:J40)</f>
        <v>1581.8788029818002</v>
      </c>
      <c r="K36" s="554">
        <f>SUM(K37:K40)</f>
        <v>-3.3795208768819407</v>
      </c>
      <c r="L36" s="554">
        <f t="shared" ref="L36:N36" si="104">SUM(L37:L40)</f>
        <v>-516.04345805216258</v>
      </c>
      <c r="M36" s="554">
        <f t="shared" si="104"/>
        <v>451.49057642953676</v>
      </c>
      <c r="N36" s="554">
        <f t="shared" si="104"/>
        <v>517.27668459666188</v>
      </c>
      <c r="O36" s="492" t="str">
        <f t="shared" si="51"/>
        <v>N/A</v>
      </c>
      <c r="P36" s="492">
        <f t="shared" si="51"/>
        <v>0.14570870711715123</v>
      </c>
      <c r="Q36" s="27"/>
      <c r="R36" s="554">
        <v>-175</v>
      </c>
      <c r="S36" s="554">
        <v>0</v>
      </c>
      <c r="T36" s="554">
        <v>-10</v>
      </c>
      <c r="U36" s="554">
        <v>115</v>
      </c>
      <c r="V36" s="554">
        <v>285</v>
      </c>
      <c r="W36" s="554">
        <v>-95</v>
      </c>
      <c r="X36" s="554">
        <v>165</v>
      </c>
      <c r="Y36" s="554">
        <v>95</v>
      </c>
      <c r="Z36" s="554">
        <v>50</v>
      </c>
      <c r="AA36" s="554">
        <v>225</v>
      </c>
      <c r="AB36" s="554">
        <v>80</v>
      </c>
      <c r="AC36" s="554">
        <v>105</v>
      </c>
      <c r="AD36" s="554">
        <v>-10</v>
      </c>
      <c r="AE36" s="554">
        <v>100</v>
      </c>
      <c r="AF36" s="554">
        <v>60</v>
      </c>
      <c r="AG36" s="554">
        <v>-55</v>
      </c>
      <c r="AH36" s="554">
        <v>65</v>
      </c>
      <c r="AI36" s="554">
        <v>-65</v>
      </c>
      <c r="AJ36" s="554">
        <f t="shared" ref="AJ36:AZ36" si="105">SUM(AJ37:AJ40)</f>
        <v>796.95205745791668</v>
      </c>
      <c r="AK36" s="554">
        <f t="shared" si="105"/>
        <v>129.8081729769149</v>
      </c>
      <c r="AL36" s="554">
        <f t="shared" si="105"/>
        <v>254.06671938524448</v>
      </c>
      <c r="AM36" s="554">
        <f t="shared" si="105"/>
        <v>83.579178382271337</v>
      </c>
      <c r="AN36" s="554">
        <f t="shared" si="105"/>
        <v>86.459138939972348</v>
      </c>
      <c r="AO36" s="554">
        <f t="shared" si="105"/>
        <v>399.81634329126069</v>
      </c>
      <c r="AP36" s="554">
        <f t="shared" si="105"/>
        <v>968.38281687299491</v>
      </c>
      <c r="AQ36" s="554">
        <f t="shared" si="105"/>
        <v>131.15882323069945</v>
      </c>
      <c r="AR36" s="554">
        <f t="shared" si="105"/>
        <v>165.86204719937064</v>
      </c>
      <c r="AS36" s="554">
        <f t="shared" si="105"/>
        <v>202.51152508666777</v>
      </c>
      <c r="AT36" s="554">
        <f t="shared" si="105"/>
        <v>-264.48148720743063</v>
      </c>
      <c r="AU36" s="554">
        <f t="shared" si="105"/>
        <v>-107.27160595548966</v>
      </c>
      <c r="AV36" s="554">
        <f t="shared" si="105"/>
        <v>-132.29869810878307</v>
      </c>
      <c r="AW36" s="554">
        <f t="shared" si="105"/>
        <v>-127.67319301582585</v>
      </c>
      <c r="AX36" s="554">
        <f t="shared" si="105"/>
        <v>-226.0753931596185</v>
      </c>
      <c r="AY36" s="554">
        <f t="shared" si="105"/>
        <v>-29.996173767935076</v>
      </c>
      <c r="AZ36" s="554">
        <f t="shared" si="105"/>
        <v>228.67721131209757</v>
      </c>
      <c r="BA36" s="554">
        <f>SUM(BA37:BA40)</f>
        <v>195.22253229683579</v>
      </c>
      <c r="BB36" s="554">
        <f>SUM(BB37:BB40)</f>
        <v>50.193750756481073</v>
      </c>
      <c r="BC36" s="554">
        <f>SUM(BC37:BC40)</f>
        <v>-22.60291793587762</v>
      </c>
      <c r="BD36" s="554">
        <f>SUM(BD37:BD40)</f>
        <v>117.35618037677607</v>
      </c>
      <c r="BE36" s="554">
        <f>SUM(BE37:BE40)</f>
        <v>462.20067660417243</v>
      </c>
      <c r="BF36" s="492">
        <f t="shared" ref="BF36:BF40" si="106">IF(ISERROR(BE36/BA36),"N/A",IF(BA36&lt;0,"N/A",IF(BE36&lt;0,"N/A",IF(BE36/BA36-1&gt;300%,"&gt;±300%",IF(BE36/BA36-1&lt;-300%,"&gt;±300%",BE36/BA36-1)))))</f>
        <v>1.3675580434608667</v>
      </c>
      <c r="BG36" s="492">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92">
        <f t="shared" si="26"/>
        <v>0.36720265987142442</v>
      </c>
      <c r="CE36" s="492" t="str">
        <f t="shared" si="27"/>
        <v>&gt;±300%</v>
      </c>
      <c r="CF36" s="19"/>
      <c r="CG36" s="36">
        <f t="shared" si="31"/>
        <v>607.14768980155191</v>
      </c>
    </row>
    <row r="37" spans="1:85" x14ac:dyDescent="0.35">
      <c r="A37" s="7"/>
      <c r="B37" s="7" t="s">
        <v>42</v>
      </c>
      <c r="C37" s="7">
        <v>-5</v>
      </c>
      <c r="D37" s="7">
        <v>50</v>
      </c>
      <c r="E37" s="7">
        <v>525</v>
      </c>
      <c r="F37" s="7">
        <v>460</v>
      </c>
      <c r="G37" s="7">
        <v>215</v>
      </c>
      <c r="H37" s="7">
        <v>280</v>
      </c>
      <c r="I37" s="556">
        <v>277.62433239024546</v>
      </c>
      <c r="J37" s="556">
        <v>593.3185058112432</v>
      </c>
      <c r="K37" s="556">
        <v>349.3966864581156</v>
      </c>
      <c r="L37" s="556">
        <v>259.05262402515018</v>
      </c>
      <c r="M37" s="556">
        <v>322.57486945228976</v>
      </c>
      <c r="N37" s="556">
        <v>179.71059570777294</v>
      </c>
      <c r="O37" s="26">
        <f t="shared" si="51"/>
        <v>0.24520981274048981</v>
      </c>
      <c r="P37" s="26">
        <f t="shared" si="51"/>
        <v>-0.44288717836913538</v>
      </c>
      <c r="Q37" s="27"/>
      <c r="R37" s="556">
        <v>15</v>
      </c>
      <c r="S37" s="556">
        <v>40</v>
      </c>
      <c r="T37" s="556">
        <v>45</v>
      </c>
      <c r="U37" s="556">
        <v>75</v>
      </c>
      <c r="V37" s="556">
        <v>180</v>
      </c>
      <c r="W37" s="556">
        <v>220</v>
      </c>
      <c r="X37" s="556">
        <v>150</v>
      </c>
      <c r="Y37" s="556">
        <v>115</v>
      </c>
      <c r="Z37" s="556">
        <v>80</v>
      </c>
      <c r="AA37" s="556">
        <v>115</v>
      </c>
      <c r="AB37" s="556">
        <v>30</v>
      </c>
      <c r="AC37" s="556">
        <v>75</v>
      </c>
      <c r="AD37" s="556">
        <v>45</v>
      </c>
      <c r="AE37" s="556">
        <v>65</v>
      </c>
      <c r="AF37" s="556">
        <v>85</v>
      </c>
      <c r="AG37" s="556">
        <v>70</v>
      </c>
      <c r="AH37" s="556">
        <v>70</v>
      </c>
      <c r="AI37" s="556">
        <v>50</v>
      </c>
      <c r="AJ37" s="556">
        <v>109.27647535723891</v>
      </c>
      <c r="AK37" s="556">
        <v>88.297372844297456</v>
      </c>
      <c r="AL37" s="556">
        <v>52.620704983374424</v>
      </c>
      <c r="AM37" s="556">
        <v>27.429779205334683</v>
      </c>
      <c r="AN37" s="556">
        <v>309.41218174580774</v>
      </c>
      <c r="AO37" s="556">
        <v>131.11869580663716</v>
      </c>
      <c r="AP37" s="556">
        <v>97.737661461344302</v>
      </c>
      <c r="AQ37" s="556">
        <v>55.049966797453891</v>
      </c>
      <c r="AR37" s="556">
        <v>25.360804397888757</v>
      </c>
      <c r="AS37" s="556">
        <v>112.80482379016719</v>
      </c>
      <c r="AT37" s="556">
        <v>115.12969481982344</v>
      </c>
      <c r="AU37" s="556">
        <v>96.101363450236178</v>
      </c>
      <c r="AV37" s="556">
        <v>69.349104578281242</v>
      </c>
      <c r="AW37" s="556">
        <v>84.482626008354586</v>
      </c>
      <c r="AX37" s="556">
        <v>102.78472906456042</v>
      </c>
      <c r="AY37" s="556">
        <v>2.4361643739538952</v>
      </c>
      <c r="AZ37" s="556">
        <v>128.43224093328337</v>
      </c>
      <c r="BA37" s="556">
        <v>46.831806746924414</v>
      </c>
      <c r="BB37" s="556">
        <v>86.125332623654003</v>
      </c>
      <c r="BC37" s="556">
        <v>61.185489148427962</v>
      </c>
      <c r="BD37" s="556">
        <v>64.380423588546407</v>
      </c>
      <c r="BE37" s="556">
        <v>17.389218691767567</v>
      </c>
      <c r="BF37" s="492">
        <f t="shared" si="106"/>
        <v>-0.62868785341258326</v>
      </c>
      <c r="BG37" s="492">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92">
        <f t="shared" si="26"/>
        <v>-0.53344885409976728</v>
      </c>
      <c r="CE37" s="492">
        <f t="shared" si="27"/>
        <v>-0.4449176150355928</v>
      </c>
      <c r="CF37" s="19"/>
      <c r="CG37" s="13">
        <f t="shared" si="31"/>
        <v>229.08046405239594</v>
      </c>
    </row>
    <row r="38" spans="1:85" x14ac:dyDescent="0.35">
      <c r="A38" s="7"/>
      <c r="B38" s="7" t="s">
        <v>232</v>
      </c>
      <c r="C38" s="7" t="s">
        <v>101</v>
      </c>
      <c r="D38" s="7" t="s">
        <v>101</v>
      </c>
      <c r="E38" s="7" t="s">
        <v>101</v>
      </c>
      <c r="F38" s="7" t="s">
        <v>101</v>
      </c>
      <c r="G38" s="7" t="s">
        <v>101</v>
      </c>
      <c r="H38" s="7" t="s">
        <v>101</v>
      </c>
      <c r="I38" s="556">
        <v>16.352667609754526</v>
      </c>
      <c r="J38" s="556">
        <v>22.930494188756892</v>
      </c>
      <c r="K38" s="556">
        <v>26.8688135418844</v>
      </c>
      <c r="L38" s="556">
        <v>90.028654572636526</v>
      </c>
      <c r="M38" s="556">
        <v>133.97577777777778</v>
      </c>
      <c r="N38" s="556">
        <v>187.56608888888888</v>
      </c>
      <c r="O38" s="26">
        <f t="shared" si="51"/>
        <v>0.48814595101700675</v>
      </c>
      <c r="P38" s="26">
        <f t="shared" si="51"/>
        <v>0.39999999999999991</v>
      </c>
      <c r="Q38" s="27"/>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556">
        <v>4.0881669024386316</v>
      </c>
      <c r="AK38" s="556">
        <v>4.0881669024386316</v>
      </c>
      <c r="AL38" s="556">
        <v>4.0881669024386316</v>
      </c>
      <c r="AM38" s="556">
        <v>4.0881669024386316</v>
      </c>
      <c r="AN38" s="556">
        <v>13.4344067709422</v>
      </c>
      <c r="AO38" s="556">
        <v>6.7172033854711</v>
      </c>
      <c r="AP38" s="556">
        <v>3.35860169273555</v>
      </c>
      <c r="AQ38" s="556">
        <v>3.35860169273555</v>
      </c>
      <c r="AR38" s="556">
        <v>6.7172033854711</v>
      </c>
      <c r="AS38" s="556">
        <v>6.7172033854711</v>
      </c>
      <c r="AT38" s="556">
        <v>6.7172033854711</v>
      </c>
      <c r="AU38" s="556">
        <v>6.7172033854711</v>
      </c>
      <c r="AV38" s="556">
        <v>22.507163643159132</v>
      </c>
      <c r="AW38" s="556">
        <v>22.507163643159132</v>
      </c>
      <c r="AX38" s="556">
        <v>22.507163643159132</v>
      </c>
      <c r="AY38" s="556">
        <v>22.507163643159132</v>
      </c>
      <c r="AZ38" s="556">
        <v>30.814428888888891</v>
      </c>
      <c r="BA38" s="556">
        <v>20.096366666666665</v>
      </c>
      <c r="BB38" s="556">
        <v>34.833702222222222</v>
      </c>
      <c r="BC38" s="556">
        <v>48.231279999999998</v>
      </c>
      <c r="BD38" s="556">
        <v>53.338000000000001</v>
      </c>
      <c r="BE38" s="556">
        <v>40.766911247930295</v>
      </c>
      <c r="BF38" s="492">
        <f t="shared" si="106"/>
        <v>1.0285712300198693</v>
      </c>
      <c r="BG38" s="492">
        <f t="shared" si="107"/>
        <v>-0.23568729146330392</v>
      </c>
      <c r="BH38" s="4"/>
      <c r="BI38" s="7" t="s">
        <v>101</v>
      </c>
      <c r="BJ38" s="7" t="s">
        <v>101</v>
      </c>
      <c r="BK38" s="7" t="s">
        <v>101</v>
      </c>
      <c r="BL38" s="7" t="s">
        <v>101</v>
      </c>
      <c r="BM38" s="7" t="s">
        <v>101</v>
      </c>
      <c r="BN38" s="7" t="s">
        <v>101</v>
      </c>
      <c r="BO38" s="7" t="s">
        <v>101</v>
      </c>
      <c r="BP38" s="7" t="s">
        <v>101</v>
      </c>
      <c r="BQ38" s="7" t="s">
        <v>101</v>
      </c>
      <c r="BR38" s="7" t="s">
        <v>101</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92">
        <f t="shared" si="26"/>
        <v>0.8484274351053871</v>
      </c>
      <c r="CE38" s="492">
        <f t="shared" si="27"/>
        <v>0.13290713764523709</v>
      </c>
      <c r="CF38" s="19"/>
      <c r="CG38" s="13">
        <f t="shared" ref="CG38" si="113">SUM(BB38:BE38)</f>
        <v>177.16989347015252</v>
      </c>
    </row>
    <row r="39" spans="1:85" x14ac:dyDescent="0.35">
      <c r="A39" s="7"/>
      <c r="B39" s="7" t="s">
        <v>43</v>
      </c>
      <c r="C39" s="7">
        <v>905</v>
      </c>
      <c r="D39" s="7">
        <v>215</v>
      </c>
      <c r="E39" s="7">
        <v>-240</v>
      </c>
      <c r="F39" s="7">
        <v>-10</v>
      </c>
      <c r="G39" s="7">
        <v>105</v>
      </c>
      <c r="H39" s="7">
        <v>-245</v>
      </c>
      <c r="I39" s="556">
        <v>990.64359446820163</v>
      </c>
      <c r="J39" s="556">
        <v>507.24591859579829</v>
      </c>
      <c r="K39" s="556">
        <v>-241.04985259999987</v>
      </c>
      <c r="L39" s="556">
        <v>-557.63930619999985</v>
      </c>
      <c r="M39" s="556">
        <v>-19.559389800000247</v>
      </c>
      <c r="N39" s="556">
        <v>150</v>
      </c>
      <c r="O39" s="26" t="str">
        <f t="shared" si="51"/>
        <v>N/A</v>
      </c>
      <c r="P39" s="26" t="str">
        <f t="shared" si="51"/>
        <v>N/A</v>
      </c>
      <c r="Q39" s="27"/>
      <c r="R39" s="556">
        <v>-95</v>
      </c>
      <c r="S39" s="556">
        <v>-30</v>
      </c>
      <c r="T39" s="556">
        <v>-50</v>
      </c>
      <c r="U39" s="556">
        <v>45</v>
      </c>
      <c r="V39" s="556">
        <v>110</v>
      </c>
      <c r="W39" s="556">
        <v>-345</v>
      </c>
      <c r="X39" s="556">
        <v>-25</v>
      </c>
      <c r="Y39" s="556">
        <v>-15</v>
      </c>
      <c r="Z39" s="556">
        <v>-85</v>
      </c>
      <c r="AA39" s="556">
        <v>115</v>
      </c>
      <c r="AB39" s="556">
        <v>60</v>
      </c>
      <c r="AC39" s="556">
        <v>30</v>
      </c>
      <c r="AD39" s="556">
        <v>-40</v>
      </c>
      <c r="AE39" s="556">
        <v>55</v>
      </c>
      <c r="AF39" s="556">
        <v>-15</v>
      </c>
      <c r="AG39" s="556">
        <v>-125</v>
      </c>
      <c r="AH39" s="556">
        <v>5</v>
      </c>
      <c r="AI39" s="556">
        <v>-115</v>
      </c>
      <c r="AJ39" s="556">
        <v>687.30098297999996</v>
      </c>
      <c r="AK39" s="556">
        <v>50.292620819999897</v>
      </c>
      <c r="AL39" s="556">
        <v>207.01584164799993</v>
      </c>
      <c r="AM39" s="556">
        <v>46.03414902020188</v>
      </c>
      <c r="AN39" s="556">
        <v>-215.94544478631991</v>
      </c>
      <c r="AO39" s="556">
        <v>123.8353253826093</v>
      </c>
      <c r="AP39" s="556">
        <v>525.73442329950888</v>
      </c>
      <c r="AQ39" s="556">
        <v>73.621614700000109</v>
      </c>
      <c r="AR39" s="556">
        <v>100.38166739999974</v>
      </c>
      <c r="AS39" s="556">
        <v>33.979730200000191</v>
      </c>
      <c r="AT39" s="556">
        <v>-213.37130419999994</v>
      </c>
      <c r="AU39" s="556">
        <v>-162.03994599999982</v>
      </c>
      <c r="AV39" s="556">
        <v>-166.41974060000015</v>
      </c>
      <c r="AW39" s="556">
        <v>-111.71180959999987</v>
      </c>
      <c r="AX39" s="556">
        <v>-217.28717849999998</v>
      </c>
      <c r="AY39" s="556">
        <v>-62.220577499999798</v>
      </c>
      <c r="AZ39" s="556">
        <v>40.330283399999715</v>
      </c>
      <c r="BA39" s="556">
        <v>155.21315000000007</v>
      </c>
      <c r="BB39" s="556">
        <v>-98.747707000000077</v>
      </c>
      <c r="BC39" s="556">
        <v>-116.35511619999996</v>
      </c>
      <c r="BD39" s="556">
        <v>11.010812200000043</v>
      </c>
      <c r="BE39" s="556">
        <v>444.05345099999954</v>
      </c>
      <c r="BF39" s="492">
        <f t="shared" si="106"/>
        <v>1.8609267384883261</v>
      </c>
      <c r="BG39" s="492"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92">
        <f t="shared" si="26"/>
        <v>1.3271774218525101</v>
      </c>
      <c r="CE39" s="492" t="str">
        <f t="shared" si="27"/>
        <v>N/A</v>
      </c>
      <c r="CF39" s="19"/>
      <c r="CG39" s="13">
        <f>SUM(BB39:BE39)</f>
        <v>239.96143999999953</v>
      </c>
    </row>
    <row r="40" spans="1:85" x14ac:dyDescent="0.35">
      <c r="A40" s="7"/>
      <c r="B40" s="7" t="s">
        <v>37</v>
      </c>
      <c r="C40" s="7">
        <v>35</v>
      </c>
      <c r="D40" s="7">
        <v>-115</v>
      </c>
      <c r="E40" s="7">
        <v>20</v>
      </c>
      <c r="F40" s="7">
        <v>85</v>
      </c>
      <c r="G40" s="7">
        <v>-45</v>
      </c>
      <c r="H40" s="7">
        <v>-20</v>
      </c>
      <c r="I40" s="556">
        <v>-20.21446626585432</v>
      </c>
      <c r="J40" s="556">
        <v>458.38388438600157</v>
      </c>
      <c r="K40" s="556">
        <v>-138.59516827688205</v>
      </c>
      <c r="L40" s="556">
        <v>-307.48543044994943</v>
      </c>
      <c r="M40" s="556">
        <v>14.499318999469514</v>
      </c>
      <c r="N40" s="556">
        <v>0</v>
      </c>
      <c r="O40" s="26" t="str">
        <f t="shared" si="51"/>
        <v>N/A</v>
      </c>
      <c r="P40" s="26">
        <f t="shared" si="51"/>
        <v>-1</v>
      </c>
      <c r="Q40" s="27"/>
      <c r="R40" s="556">
        <v>-95</v>
      </c>
      <c r="S40" s="556">
        <v>-10</v>
      </c>
      <c r="T40" s="556">
        <v>-5</v>
      </c>
      <c r="U40" s="556">
        <v>-5</v>
      </c>
      <c r="V40" s="556">
        <v>-5</v>
      </c>
      <c r="W40" s="556">
        <v>30</v>
      </c>
      <c r="X40" s="556">
        <v>40</v>
      </c>
      <c r="Y40" s="556">
        <v>-5</v>
      </c>
      <c r="Z40" s="556">
        <v>55</v>
      </c>
      <c r="AA40" s="556">
        <v>-5</v>
      </c>
      <c r="AB40" s="556">
        <v>-10</v>
      </c>
      <c r="AC40" s="556">
        <v>0</v>
      </c>
      <c r="AD40" s="556">
        <v>-15</v>
      </c>
      <c r="AE40" s="556">
        <v>-20</v>
      </c>
      <c r="AF40" s="556">
        <v>-10</v>
      </c>
      <c r="AG40" s="556">
        <v>0</v>
      </c>
      <c r="AH40" s="556">
        <v>-10</v>
      </c>
      <c r="AI40" s="556">
        <v>0</v>
      </c>
      <c r="AJ40" s="556">
        <v>-3.7135677817608959</v>
      </c>
      <c r="AK40" s="556">
        <v>-12.869987589821081</v>
      </c>
      <c r="AL40" s="556">
        <v>-9.6579941485684895</v>
      </c>
      <c r="AM40" s="556">
        <v>6.0270832542961434</v>
      </c>
      <c r="AN40" s="556">
        <v>-20.442004790457666</v>
      </c>
      <c r="AO40" s="556">
        <v>138.14511871654315</v>
      </c>
      <c r="AP40" s="556">
        <v>341.55213041940618</v>
      </c>
      <c r="AQ40" s="556">
        <v>-0.87135995949008427</v>
      </c>
      <c r="AR40" s="556">
        <v>33.40237201601105</v>
      </c>
      <c r="AS40" s="556">
        <v>49.009767711029298</v>
      </c>
      <c r="AT40" s="556">
        <v>-172.95708121272526</v>
      </c>
      <c r="AU40" s="556">
        <v>-48.050226791197126</v>
      </c>
      <c r="AV40" s="556">
        <v>-57.735225730223291</v>
      </c>
      <c r="AW40" s="556">
        <v>-122.9511730673397</v>
      </c>
      <c r="AX40" s="556">
        <v>-134.08010736733809</v>
      </c>
      <c r="AY40" s="556">
        <v>7.2810757149516956</v>
      </c>
      <c r="AZ40" s="556">
        <v>29.100258089925571</v>
      </c>
      <c r="BA40" s="556">
        <v>-26.918791116755351</v>
      </c>
      <c r="BB40" s="556">
        <v>27.982422910604917</v>
      </c>
      <c r="BC40" s="556">
        <v>-15.664570884305624</v>
      </c>
      <c r="BD40" s="556">
        <v>-11.373055411770382</v>
      </c>
      <c r="BE40" s="556">
        <v>-40.008904335524939</v>
      </c>
      <c r="BF40" s="492" t="str">
        <f t="shared" si="106"/>
        <v>N/A</v>
      </c>
      <c r="BG40" s="492"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92" t="str">
        <f t="shared" si="26"/>
        <v>N/A</v>
      </c>
      <c r="CE40" s="492" t="str">
        <f t="shared" si="27"/>
        <v>N/A</v>
      </c>
      <c r="CF40" s="19"/>
      <c r="CG40" s="13">
        <f t="shared" si="31"/>
        <v>-39.064107720996027</v>
      </c>
    </row>
    <row r="41" spans="1:85" x14ac:dyDescent="0.35">
      <c r="A41" s="36"/>
      <c r="B41" s="4"/>
      <c r="C41" s="9"/>
      <c r="D41" s="9"/>
      <c r="E41" s="9"/>
      <c r="F41" s="9"/>
      <c r="G41" s="9"/>
      <c r="H41" s="9"/>
      <c r="I41" s="554"/>
      <c r="J41" s="9"/>
      <c r="K41" s="9"/>
      <c r="L41" s="9"/>
      <c r="M41" s="9"/>
      <c r="N41" s="9"/>
      <c r="O41" s="890"/>
      <c r="P41" s="492"/>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row>
    <row r="42" spans="1:85" x14ac:dyDescent="0.35">
      <c r="A42" s="645" t="s">
        <v>26</v>
      </c>
      <c r="B42" s="34"/>
      <c r="C42" s="560">
        <v>8605</v>
      </c>
      <c r="D42" s="560">
        <v>8090</v>
      </c>
      <c r="E42" s="560">
        <v>8265</v>
      </c>
      <c r="F42" s="560">
        <v>8430</v>
      </c>
      <c r="G42" s="560">
        <v>7935</v>
      </c>
      <c r="H42" s="560">
        <v>7415</v>
      </c>
      <c r="I42" s="560">
        <f t="shared" ref="I42" si="114">SUM(I21,I25,I27,I36)</f>
        <v>8378.9495041952287</v>
      </c>
      <c r="J42" s="560">
        <f>SUM(J21,J25,J27,J36)</f>
        <v>7788.6501510337512</v>
      </c>
      <c r="K42" s="560">
        <f>SUM(K21,K25,K27,K36)</f>
        <v>6972.3169480837896</v>
      </c>
      <c r="L42" s="560">
        <f>SUM(L21,L25,L27,L36)</f>
        <v>6467.3021575117509</v>
      </c>
      <c r="M42" s="560">
        <f t="shared" ref="M42" si="115">SUM(M21,M25,M27,M36)</f>
        <v>7891.7042770943353</v>
      </c>
      <c r="N42" s="560">
        <f>SUM(N21,N25,N27,N36)</f>
        <v>8117.6096439024959</v>
      </c>
      <c r="O42" s="561">
        <f t="shared" si="51"/>
        <v>0.22024672496987718</v>
      </c>
      <c r="P42" s="561">
        <f t="shared" si="51"/>
        <v>2.8625675630528979E-2</v>
      </c>
      <c r="Q42" s="27"/>
      <c r="R42" s="560">
        <v>1730</v>
      </c>
      <c r="S42" s="560">
        <v>1930</v>
      </c>
      <c r="T42" s="560">
        <v>2000</v>
      </c>
      <c r="U42" s="560">
        <v>2065</v>
      </c>
      <c r="V42" s="560">
        <v>2285</v>
      </c>
      <c r="W42" s="560">
        <v>1885</v>
      </c>
      <c r="X42" s="560">
        <v>2105</v>
      </c>
      <c r="Y42" s="560">
        <v>2105</v>
      </c>
      <c r="Z42" s="560">
        <v>1980</v>
      </c>
      <c r="AA42" s="560">
        <v>2245</v>
      </c>
      <c r="AB42" s="560">
        <v>2015</v>
      </c>
      <c r="AC42" s="560">
        <v>1995</v>
      </c>
      <c r="AD42" s="560">
        <v>1830</v>
      </c>
      <c r="AE42" s="560">
        <v>2100</v>
      </c>
      <c r="AF42" s="560">
        <v>1945</v>
      </c>
      <c r="AG42" s="560">
        <v>1830</v>
      </c>
      <c r="AH42" s="560">
        <v>1850</v>
      </c>
      <c r="AI42" s="560">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61">
        <f t="shared" si="26"/>
        <v>4.3263693296952566E-2</v>
      </c>
      <c r="CE42" s="561">
        <f t="shared" si="27"/>
        <v>0.24038780832594941</v>
      </c>
      <c r="CF42" s="19"/>
      <c r="CG42" s="645">
        <f t="shared" si="31"/>
        <v>8077.4595219762332</v>
      </c>
    </row>
    <row r="43" spans="1:85" x14ac:dyDescent="0.35">
      <c r="A43" s="891"/>
      <c r="B43" s="4"/>
      <c r="C43" s="9"/>
      <c r="D43" s="9"/>
      <c r="E43" s="9"/>
      <c r="F43" s="9"/>
      <c r="G43" s="4"/>
      <c r="H43" s="4"/>
      <c r="I43" s="583"/>
      <c r="J43" s="4"/>
      <c r="K43" s="4"/>
      <c r="L43" s="4"/>
      <c r="M43" s="4"/>
      <c r="N43" s="4"/>
      <c r="O43" s="890"/>
      <c r="P43" s="492"/>
      <c r="Q43" s="27"/>
      <c r="R43" s="9"/>
      <c r="S43" s="9"/>
      <c r="T43" s="9"/>
      <c r="U43" s="9"/>
      <c r="V43" s="9"/>
      <c r="W43" s="9"/>
      <c r="X43" s="9"/>
      <c r="Y43" s="9"/>
      <c r="Z43" s="9"/>
      <c r="AA43" s="9"/>
      <c r="AB43" s="9"/>
      <c r="AC43" s="9"/>
      <c r="AD43" s="9"/>
      <c r="AE43" s="9"/>
      <c r="AF43" s="9"/>
      <c r="AG43" s="9"/>
      <c r="AH43" s="9"/>
      <c r="AI43" s="9"/>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92"/>
      <c r="BG43" s="492"/>
      <c r="BH43" s="4"/>
      <c r="BI43" s="39"/>
      <c r="BW43" s="613"/>
      <c r="BX43" s="613"/>
      <c r="BY43" s="613"/>
      <c r="BZ43" s="613"/>
      <c r="CA43" s="613"/>
      <c r="CB43" s="613"/>
      <c r="CC43" s="613"/>
      <c r="CD43" s="614"/>
      <c r="CE43" s="614"/>
      <c r="CF43" s="19"/>
      <c r="CG43" s="646"/>
    </row>
    <row r="44" spans="1:85" x14ac:dyDescent="0.35">
      <c r="A44" s="46" t="s">
        <v>7</v>
      </c>
      <c r="B44" s="42"/>
      <c r="C44" s="584">
        <v>-750</v>
      </c>
      <c r="D44" s="584">
        <v>-810</v>
      </c>
      <c r="E44" s="584">
        <v>-355</v>
      </c>
      <c r="F44" s="584">
        <v>-485</v>
      </c>
      <c r="G44" s="584">
        <v>140</v>
      </c>
      <c r="H44" s="584">
        <v>675</v>
      </c>
      <c r="I44" s="584">
        <f>I18-I42</f>
        <v>-192.70904850004263</v>
      </c>
      <c r="J44" s="584">
        <f>J18-J42</f>
        <v>-888.42187822214964</v>
      </c>
      <c r="K44" s="640">
        <f>K18-K42</f>
        <v>1336.9130718712477</v>
      </c>
      <c r="L44" s="584">
        <f>L18-L42</f>
        <v>859.67093276498417</v>
      </c>
      <c r="M44" s="584">
        <f t="shared" ref="M44:N44" si="118">M18-M42</f>
        <v>-731.40934856624517</v>
      </c>
      <c r="N44" s="584">
        <f t="shared" si="118"/>
        <v>-1028.4921725847234</v>
      </c>
      <c r="O44" s="547" t="str">
        <f t="shared" si="51"/>
        <v>N/A</v>
      </c>
      <c r="P44" s="547"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47" t="str">
        <f t="shared" si="26"/>
        <v>N/A</v>
      </c>
      <c r="CE44" s="547" t="str">
        <f t="shared" si="27"/>
        <v>N/A</v>
      </c>
      <c r="CF44" s="19"/>
      <c r="CG44" s="46">
        <f t="shared" si="31"/>
        <v>-851.75806649736387</v>
      </c>
    </row>
    <row r="45" spans="1:85" s="712" customFormat="1" x14ac:dyDescent="0.35">
      <c r="A45" s="198"/>
      <c r="B45" s="544"/>
      <c r="C45" s="544"/>
      <c r="D45" s="544"/>
      <c r="E45" s="544"/>
      <c r="F45" s="544"/>
      <c r="G45" s="544"/>
      <c r="H45" s="544"/>
      <c r="I45" s="895"/>
      <c r="J45" s="544"/>
      <c r="K45" s="544"/>
      <c r="L45" s="544"/>
      <c r="M45" s="544"/>
      <c r="N45" s="544"/>
      <c r="O45" s="740"/>
      <c r="P45" s="735"/>
      <c r="Q45" s="27"/>
      <c r="R45" s="544"/>
      <c r="S45" s="544"/>
      <c r="T45" s="544"/>
      <c r="U45" s="544"/>
      <c r="V45" s="544"/>
      <c r="W45" s="544"/>
      <c r="X45" s="544"/>
      <c r="Y45" s="544"/>
      <c r="Z45" s="544"/>
      <c r="AA45" s="195"/>
      <c r="AB45" s="195"/>
      <c r="AC45" s="195"/>
      <c r="AD45" s="195"/>
      <c r="AE45" s="195"/>
      <c r="AF45" s="195"/>
      <c r="AG45" s="195"/>
      <c r="AH45" s="195"/>
      <c r="AI45" s="195"/>
      <c r="AJ45" s="195"/>
      <c r="AK45" s="195"/>
      <c r="AL45" s="195"/>
      <c r="AM45" s="195"/>
      <c r="AN45" s="714"/>
      <c r="AO45" s="195"/>
      <c r="AP45" s="195"/>
      <c r="AQ45" s="195"/>
      <c r="AR45" s="195"/>
      <c r="AS45" s="195"/>
      <c r="AT45" s="195"/>
      <c r="AU45" s="195"/>
      <c r="AV45" s="896"/>
      <c r="AW45" s="195"/>
      <c r="AX45" s="195"/>
      <c r="AY45" s="896"/>
      <c r="AZ45" s="896"/>
      <c r="BA45" s="896"/>
      <c r="BB45" s="896"/>
      <c r="BC45" s="896"/>
      <c r="BD45" s="896"/>
      <c r="BE45" s="896"/>
      <c r="BF45" s="711"/>
      <c r="BG45" s="711"/>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6" t="s">
        <v>38</v>
      </c>
      <c r="B46" s="660">
        <v>4140</v>
      </c>
      <c r="C46" s="43">
        <v>3390</v>
      </c>
      <c r="D46" s="43">
        <v>2580</v>
      </c>
      <c r="E46" s="43">
        <v>2225</v>
      </c>
      <c r="F46" s="43">
        <v>1740</v>
      </c>
      <c r="G46" s="43">
        <v>1880</v>
      </c>
      <c r="H46" s="43">
        <v>2555</v>
      </c>
      <c r="I46" s="584">
        <f>H47+I44</f>
        <v>3457.2909514999574</v>
      </c>
      <c r="J46" s="43">
        <f>I46+J44</f>
        <v>2568.8690732778077</v>
      </c>
      <c r="K46" s="43">
        <f>J46+K44</f>
        <v>3905.7821451490554</v>
      </c>
      <c r="L46" s="43">
        <f>K46+L44</f>
        <v>4765.4530779140396</v>
      </c>
      <c r="M46" s="43">
        <f t="shared" ref="M46" si="121">L46+M44</f>
        <v>4034.0437293477944</v>
      </c>
      <c r="N46" s="43">
        <f>M46+N44</f>
        <v>3005.5515567630709</v>
      </c>
      <c r="O46" s="547">
        <f t="shared" si="51"/>
        <v>-0.15348159694532171</v>
      </c>
      <c r="P46" s="547">
        <f t="shared" si="51"/>
        <v>-0.25495315410252262</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29">
        <v>3650</v>
      </c>
      <c r="I47" s="9"/>
      <c r="J47" s="9"/>
      <c r="K47" s="9"/>
      <c r="L47" s="9"/>
      <c r="M47" s="9"/>
      <c r="N47" s="823">
        <f>N42/12</f>
        <v>676.46747032520796</v>
      </c>
      <c r="O47" s="492"/>
      <c r="P47" s="890"/>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712" customFormat="1" x14ac:dyDescent="0.35">
      <c r="A48" s="704" t="s">
        <v>238</v>
      </c>
      <c r="B48" s="823"/>
      <c r="C48" s="823">
        <f>C46/(C42/12)</f>
        <v>4.7274840209180704</v>
      </c>
      <c r="D48" s="823">
        <f t="shared" ref="D48:N48" si="122">D46/(D42/12)</f>
        <v>3.8269468479604454</v>
      </c>
      <c r="E48" s="823">
        <f t="shared" si="122"/>
        <v>3.2304900181488203</v>
      </c>
      <c r="F48" s="823">
        <f t="shared" si="122"/>
        <v>2.4768683274021353</v>
      </c>
      <c r="G48" s="823">
        <f t="shared" si="122"/>
        <v>2.8431001890359169</v>
      </c>
      <c r="H48" s="823">
        <f t="shared" si="122"/>
        <v>4.1348617666891441</v>
      </c>
      <c r="I48" s="907">
        <f t="shared" si="122"/>
        <v>4.951395326732456</v>
      </c>
      <c r="J48" s="823">
        <f t="shared" si="122"/>
        <v>3.9578653915071853</v>
      </c>
      <c r="K48" s="823">
        <f t="shared" si="122"/>
        <v>6.7222110083033213</v>
      </c>
      <c r="L48" s="823">
        <f t="shared" si="122"/>
        <v>8.8422398617246856</v>
      </c>
      <c r="M48" s="823">
        <f t="shared" si="122"/>
        <v>6.1341027302149724</v>
      </c>
      <c r="N48" s="823">
        <f t="shared" si="122"/>
        <v>4.4430097360308674</v>
      </c>
      <c r="O48" s="845"/>
      <c r="P48" s="845"/>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50"/>
      <c r="BF48" s="728"/>
      <c r="BG48" s="728"/>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12" customFormat="1" x14ac:dyDescent="0.35">
      <c r="A49" s="39"/>
      <c r="B49" s="39"/>
      <c r="C49" s="739"/>
      <c r="D49" s="739"/>
      <c r="E49" s="739"/>
      <c r="F49" s="739"/>
      <c r="G49" s="739"/>
      <c r="H49" s="739"/>
      <c r="I49" s="739"/>
      <c r="J49" s="739"/>
      <c r="K49" s="739"/>
      <c r="L49" s="739"/>
      <c r="M49" s="739"/>
      <c r="N49" s="739"/>
      <c r="O49" s="845"/>
      <c r="P49" s="845"/>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50"/>
      <c r="BF49" s="728"/>
      <c r="BG49" s="728"/>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12" customFormat="1" x14ac:dyDescent="0.35">
      <c r="A50" s="39"/>
      <c r="B50" s="39"/>
      <c r="C50" s="739"/>
      <c r="D50" s="739"/>
      <c r="E50" s="739"/>
      <c r="F50" s="739"/>
      <c r="G50" s="739"/>
      <c r="H50" s="739"/>
      <c r="I50" s="739"/>
      <c r="J50" s="739"/>
      <c r="K50" s="739"/>
      <c r="L50" s="739"/>
      <c r="M50" s="739"/>
      <c r="N50" s="739"/>
      <c r="O50" s="845"/>
      <c r="P50" s="845"/>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50"/>
      <c r="BF50" s="728"/>
      <c r="BG50" s="728"/>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12" customFormat="1" x14ac:dyDescent="0.35">
      <c r="A51" s="39"/>
      <c r="B51" s="39"/>
      <c r="C51" s="739"/>
      <c r="D51" s="739"/>
      <c r="E51" s="739"/>
      <c r="F51" s="739"/>
      <c r="G51" s="739"/>
      <c r="H51" s="739"/>
      <c r="I51" s="739"/>
      <c r="J51" s="739"/>
      <c r="K51" s="739"/>
      <c r="L51" s="739"/>
      <c r="M51" s="739"/>
      <c r="N51" s="739"/>
      <c r="O51" s="845"/>
      <c r="P51" s="845"/>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50"/>
      <c r="BF51" s="728"/>
      <c r="BG51" s="728"/>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12" customFormat="1" x14ac:dyDescent="0.35">
      <c r="A52" s="39"/>
      <c r="B52" s="39"/>
      <c r="C52" s="739"/>
      <c r="D52" s="739"/>
      <c r="E52" s="739"/>
      <c r="F52" s="739"/>
      <c r="G52" s="739"/>
      <c r="H52" s="739"/>
      <c r="I52" s="739"/>
      <c r="J52" s="739"/>
      <c r="K52" s="739"/>
      <c r="L52" s="739"/>
      <c r="M52" s="739"/>
      <c r="N52" s="739"/>
      <c r="O52" s="845"/>
      <c r="P52" s="845"/>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50"/>
      <c r="BF52" s="728"/>
      <c r="BG52" s="728"/>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12" customFormat="1" x14ac:dyDescent="0.35">
      <c r="A53" s="39"/>
      <c r="B53" s="39"/>
      <c r="C53" s="739"/>
      <c r="D53" s="739"/>
      <c r="E53" s="739"/>
      <c r="F53" s="739"/>
      <c r="G53" s="739"/>
      <c r="H53" s="739"/>
      <c r="I53" s="739"/>
      <c r="J53" s="739"/>
      <c r="K53" s="739"/>
      <c r="L53" s="739"/>
      <c r="M53" s="739"/>
      <c r="N53" s="739"/>
      <c r="O53" s="845"/>
      <c r="P53" s="845"/>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8"/>
      <c r="BG53" s="728"/>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2" customFormat="1" x14ac:dyDescent="0.35">
      <c r="A54" s="39"/>
      <c r="B54" s="39"/>
      <c r="C54" s="739"/>
      <c r="D54" s="739"/>
      <c r="E54" s="739"/>
      <c r="F54" s="739"/>
      <c r="G54" s="739"/>
      <c r="H54" s="739"/>
      <c r="I54" s="739"/>
      <c r="J54" s="739"/>
      <c r="K54" s="739"/>
      <c r="L54" s="739"/>
      <c r="M54" s="739"/>
      <c r="N54" s="739"/>
      <c r="O54" s="845"/>
      <c r="P54" s="845"/>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8"/>
      <c r="BG54" s="728"/>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2" customFormat="1" x14ac:dyDescent="0.35">
      <c r="A55" s="39"/>
      <c r="B55" s="39"/>
      <c r="C55" s="739"/>
      <c r="D55" s="739"/>
      <c r="E55" s="739"/>
      <c r="F55" s="739"/>
      <c r="G55" s="739"/>
      <c r="H55" s="739"/>
      <c r="I55" s="739"/>
      <c r="J55" s="739"/>
      <c r="K55" s="739"/>
      <c r="L55" s="739"/>
      <c r="M55" s="739"/>
      <c r="N55" s="739"/>
      <c r="O55" s="845"/>
      <c r="P55" s="845"/>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8"/>
      <c r="BG55" s="728"/>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2" customFormat="1" x14ac:dyDescent="0.35">
      <c r="A56" s="39"/>
      <c r="B56" s="39"/>
      <c r="C56" s="739"/>
      <c r="D56" s="739"/>
      <c r="E56" s="739"/>
      <c r="F56" s="739"/>
      <c r="G56" s="739"/>
      <c r="H56" s="739"/>
      <c r="I56" s="739"/>
      <c r="J56" s="739"/>
      <c r="K56" s="739"/>
      <c r="L56" s="739"/>
      <c r="M56" s="739"/>
      <c r="N56" s="739"/>
      <c r="O56" s="845"/>
      <c r="P56" s="845"/>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8"/>
      <c r="BG56" s="728"/>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C57" s="739"/>
      <c r="D57" s="739"/>
      <c r="E57" s="739"/>
      <c r="F57" s="739"/>
      <c r="G57" s="739"/>
      <c r="H57" s="739"/>
      <c r="I57" s="739"/>
      <c r="J57" s="739"/>
      <c r="K57" s="739"/>
      <c r="L57" s="739"/>
      <c r="M57" s="739"/>
      <c r="N57" s="739"/>
      <c r="AN57" s="754"/>
    </row>
    <row r="58" spans="1:85" x14ac:dyDescent="0.35">
      <c r="C58" s="739"/>
      <c r="D58" s="739"/>
      <c r="E58" s="739"/>
      <c r="F58" s="739"/>
      <c r="G58" s="739"/>
      <c r="H58" s="739"/>
      <c r="I58" s="739"/>
      <c r="J58" s="739"/>
      <c r="K58" s="739"/>
      <c r="L58" s="739"/>
      <c r="M58" s="739"/>
      <c r="N58" s="739"/>
      <c r="AN58" s="754"/>
    </row>
    <row r="59" spans="1:85" x14ac:dyDescent="0.35">
      <c r="C59" s="739"/>
      <c r="D59" s="739"/>
      <c r="E59" s="739"/>
      <c r="F59" s="739"/>
      <c r="G59" s="739"/>
      <c r="H59" s="739"/>
      <c r="I59" s="739"/>
      <c r="J59" s="739"/>
      <c r="K59" s="739"/>
      <c r="L59" s="739"/>
      <c r="M59" s="739"/>
      <c r="N59" s="739"/>
      <c r="AN59" s="754"/>
    </row>
    <row r="60" spans="1:85" x14ac:dyDescent="0.35">
      <c r="C60" s="739"/>
      <c r="D60" s="739"/>
      <c r="E60" s="739"/>
      <c r="F60" s="739"/>
      <c r="G60" s="739"/>
      <c r="H60" s="739"/>
      <c r="I60" s="739"/>
      <c r="J60" s="739"/>
      <c r="K60" s="739"/>
      <c r="L60" s="739"/>
      <c r="M60" s="739"/>
      <c r="N60" s="739"/>
      <c r="AN60" s="754"/>
    </row>
    <row r="61" spans="1:85" x14ac:dyDescent="0.35">
      <c r="C61" s="739"/>
      <c r="D61" s="739"/>
      <c r="E61" s="739"/>
      <c r="F61" s="739"/>
      <c r="G61" s="739"/>
      <c r="H61" s="739"/>
      <c r="I61" s="739"/>
      <c r="J61" s="739"/>
      <c r="K61" s="739"/>
      <c r="L61" s="739"/>
      <c r="M61" s="739"/>
      <c r="N61" s="739"/>
      <c r="AN61" s="754"/>
    </row>
    <row r="62" spans="1:85" x14ac:dyDescent="0.35">
      <c r="C62" s="739"/>
      <c r="D62" s="739"/>
      <c r="E62" s="739"/>
      <c r="F62" s="739"/>
      <c r="G62" s="739"/>
      <c r="H62" s="739"/>
      <c r="I62" s="739"/>
      <c r="J62" s="739"/>
      <c r="K62" s="739"/>
      <c r="L62" s="739"/>
      <c r="M62" s="739"/>
      <c r="N62" s="739"/>
    </row>
    <row r="63" spans="1:85" x14ac:dyDescent="0.35">
      <c r="C63" s="739"/>
      <c r="D63" s="739"/>
      <c r="E63" s="739"/>
      <c r="F63" s="739"/>
      <c r="G63" s="739"/>
      <c r="H63" s="739"/>
      <c r="I63" s="739"/>
      <c r="J63" s="739"/>
      <c r="K63" s="739"/>
      <c r="L63" s="739"/>
      <c r="M63" s="739"/>
      <c r="N63" s="739"/>
    </row>
    <row r="64" spans="1:85" x14ac:dyDescent="0.35">
      <c r="C64" s="739"/>
      <c r="D64" s="739"/>
      <c r="E64" s="739"/>
      <c r="F64" s="739"/>
      <c r="G64" s="739"/>
      <c r="H64" s="739"/>
      <c r="I64" s="739"/>
      <c r="J64" s="739"/>
      <c r="K64" s="739"/>
      <c r="L64" s="739"/>
      <c r="M64" s="739"/>
      <c r="N64" s="739"/>
    </row>
    <row r="65" spans="3:14" x14ac:dyDescent="0.35">
      <c r="C65" s="739"/>
      <c r="D65" s="739"/>
      <c r="E65" s="739"/>
      <c r="F65" s="739"/>
      <c r="G65" s="739"/>
      <c r="H65" s="739"/>
      <c r="I65" s="739"/>
      <c r="J65" s="739"/>
      <c r="K65" s="739"/>
      <c r="L65" s="739"/>
      <c r="M65" s="739"/>
      <c r="N65" s="739"/>
    </row>
    <row r="66" spans="3:14" x14ac:dyDescent="0.35">
      <c r="C66" s="739"/>
      <c r="D66" s="739"/>
      <c r="E66" s="739"/>
      <c r="F66" s="739"/>
      <c r="G66" s="739"/>
      <c r="H66" s="739"/>
      <c r="I66" s="739"/>
      <c r="J66" s="739"/>
      <c r="K66" s="739"/>
      <c r="L66" s="739"/>
      <c r="M66" s="739"/>
      <c r="N66" s="739"/>
    </row>
    <row r="67" spans="3:14" x14ac:dyDescent="0.35">
      <c r="C67" s="739"/>
      <c r="D67" s="739"/>
      <c r="E67" s="739"/>
      <c r="F67" s="739"/>
      <c r="G67" s="739"/>
      <c r="H67" s="739"/>
      <c r="I67" s="739"/>
      <c r="J67" s="739"/>
      <c r="K67" s="739"/>
      <c r="L67" s="739"/>
      <c r="M67" s="739"/>
      <c r="N67" s="739"/>
    </row>
    <row r="68" spans="3:14" x14ac:dyDescent="0.35">
      <c r="C68" s="739"/>
      <c r="D68" s="739"/>
      <c r="E68" s="739"/>
      <c r="F68" s="739"/>
      <c r="G68" s="739"/>
      <c r="H68" s="739"/>
      <c r="I68" s="739"/>
      <c r="J68" s="739"/>
      <c r="K68" s="739"/>
      <c r="L68" s="739"/>
      <c r="M68" s="739"/>
      <c r="N68" s="739"/>
    </row>
    <row r="69" spans="3:14" x14ac:dyDescent="0.35">
      <c r="C69" s="739"/>
      <c r="D69" s="739"/>
      <c r="E69" s="739"/>
      <c r="F69" s="739"/>
      <c r="G69" s="739"/>
      <c r="H69" s="739"/>
      <c r="I69" s="739"/>
      <c r="J69" s="739"/>
      <c r="K69" s="739"/>
      <c r="L69" s="739"/>
      <c r="M69" s="739"/>
      <c r="N69" s="739"/>
    </row>
    <row r="70" spans="3:14" x14ac:dyDescent="0.35">
      <c r="C70" s="739"/>
      <c r="D70" s="739"/>
      <c r="E70" s="739"/>
      <c r="F70" s="739"/>
      <c r="G70" s="739"/>
      <c r="H70" s="739"/>
      <c r="I70" s="739"/>
      <c r="J70" s="739"/>
      <c r="K70" s="739"/>
      <c r="L70" s="739"/>
      <c r="M70" s="739"/>
      <c r="N70" s="739"/>
    </row>
    <row r="71" spans="3:14" x14ac:dyDescent="0.35">
      <c r="C71" s="739"/>
      <c r="D71" s="739"/>
      <c r="E71" s="739"/>
      <c r="F71" s="739"/>
      <c r="G71" s="739"/>
      <c r="H71" s="739"/>
      <c r="I71" s="739"/>
      <c r="J71" s="739"/>
      <c r="K71" s="739"/>
      <c r="L71" s="739"/>
      <c r="M71" s="739"/>
      <c r="N71" s="739"/>
    </row>
    <row r="72" spans="3:14" x14ac:dyDescent="0.35">
      <c r="C72" s="739"/>
      <c r="D72" s="739"/>
      <c r="E72" s="739"/>
      <c r="F72" s="739"/>
      <c r="G72" s="739"/>
      <c r="H72" s="739"/>
      <c r="I72" s="739"/>
      <c r="J72" s="739"/>
      <c r="K72" s="739"/>
      <c r="L72" s="739"/>
      <c r="M72" s="739"/>
      <c r="N72" s="739"/>
    </row>
    <row r="73" spans="3:14" x14ac:dyDescent="0.35">
      <c r="C73" s="739"/>
      <c r="D73" s="739"/>
      <c r="E73" s="739"/>
      <c r="F73" s="739"/>
      <c r="G73" s="739"/>
      <c r="H73" s="739"/>
      <c r="I73" s="739"/>
      <c r="J73" s="739"/>
      <c r="K73" s="739"/>
      <c r="L73" s="739"/>
      <c r="M73" s="739"/>
      <c r="N73" s="739"/>
    </row>
    <row r="74" spans="3:14" x14ac:dyDescent="0.35">
      <c r="C74" s="739"/>
      <c r="D74" s="739"/>
      <c r="E74" s="739"/>
      <c r="F74" s="739"/>
      <c r="G74" s="739"/>
      <c r="H74" s="739"/>
      <c r="I74" s="739"/>
      <c r="J74" s="739"/>
      <c r="K74" s="739"/>
      <c r="L74" s="739"/>
      <c r="M74" s="739"/>
      <c r="N74" s="739"/>
    </row>
    <row r="75" spans="3:14" x14ac:dyDescent="0.35">
      <c r="C75" s="739"/>
      <c r="D75" s="739"/>
      <c r="E75" s="739"/>
      <c r="F75" s="739"/>
      <c r="G75" s="739"/>
      <c r="H75" s="739"/>
      <c r="I75" s="739"/>
      <c r="J75" s="739"/>
      <c r="K75" s="739"/>
      <c r="L75" s="739"/>
      <c r="M75" s="739"/>
      <c r="N75" s="739"/>
    </row>
    <row r="76" spans="3:14" x14ac:dyDescent="0.35">
      <c r="C76" s="739"/>
      <c r="D76" s="739"/>
      <c r="E76" s="739"/>
      <c r="F76" s="739"/>
      <c r="G76" s="739"/>
      <c r="H76" s="739"/>
      <c r="I76" s="739"/>
      <c r="J76" s="739"/>
      <c r="K76" s="739"/>
      <c r="L76" s="739"/>
      <c r="M76" s="739"/>
      <c r="N76" s="739"/>
    </row>
    <row r="77" spans="3:14" x14ac:dyDescent="0.35">
      <c r="C77" s="739"/>
      <c r="D77" s="739"/>
      <c r="E77" s="739"/>
      <c r="F77" s="739"/>
      <c r="G77" s="739"/>
      <c r="H77" s="739"/>
      <c r="I77" s="739"/>
      <c r="J77" s="739"/>
      <c r="K77" s="739"/>
      <c r="L77" s="739"/>
      <c r="M77" s="739"/>
      <c r="N77" s="739"/>
    </row>
    <row r="78" spans="3:14" x14ac:dyDescent="0.35">
      <c r="C78" s="739"/>
      <c r="D78" s="739"/>
      <c r="E78" s="739"/>
      <c r="F78" s="739"/>
      <c r="G78" s="739"/>
      <c r="H78" s="739"/>
      <c r="I78" s="739"/>
      <c r="J78" s="739"/>
      <c r="K78" s="739"/>
      <c r="L78" s="739"/>
      <c r="M78" s="739"/>
      <c r="N78" s="739"/>
    </row>
    <row r="79" spans="3:14" x14ac:dyDescent="0.35">
      <c r="C79" s="739"/>
      <c r="D79" s="739"/>
      <c r="E79" s="739"/>
      <c r="F79" s="739"/>
      <c r="G79" s="739"/>
      <c r="H79" s="739"/>
      <c r="I79" s="739"/>
      <c r="J79" s="739"/>
      <c r="K79" s="739"/>
      <c r="L79" s="739"/>
      <c r="M79" s="739"/>
      <c r="N79" s="739"/>
    </row>
    <row r="80" spans="3:14" x14ac:dyDescent="0.35">
      <c r="C80" s="739"/>
      <c r="D80" s="739"/>
      <c r="E80" s="739"/>
      <c r="F80" s="739"/>
      <c r="G80" s="739"/>
      <c r="H80" s="739"/>
      <c r="I80" s="739"/>
      <c r="J80" s="739"/>
      <c r="K80" s="739"/>
      <c r="L80" s="739"/>
      <c r="M80" s="739"/>
      <c r="N80" s="739"/>
    </row>
    <row r="81" spans="3:14" x14ac:dyDescent="0.35">
      <c r="C81" s="739"/>
      <c r="D81" s="739"/>
      <c r="E81" s="739"/>
      <c r="F81" s="739"/>
      <c r="G81" s="739"/>
      <c r="H81" s="739"/>
      <c r="I81" s="739"/>
      <c r="J81" s="739"/>
      <c r="K81" s="739"/>
      <c r="L81" s="739"/>
      <c r="M81" s="739"/>
      <c r="N81" s="739"/>
    </row>
    <row r="82" spans="3:14" x14ac:dyDescent="0.35">
      <c r="C82" s="739"/>
      <c r="D82" s="739"/>
      <c r="E82" s="739"/>
      <c r="F82" s="739"/>
      <c r="G82" s="739"/>
      <c r="H82" s="739"/>
      <c r="I82" s="739"/>
      <c r="J82" s="739"/>
      <c r="K82" s="739"/>
      <c r="L82" s="739"/>
      <c r="M82" s="739"/>
      <c r="N82" s="739"/>
    </row>
    <row r="83" spans="3:14" x14ac:dyDescent="0.35">
      <c r="C83" s="739"/>
      <c r="D83" s="739"/>
      <c r="E83" s="739"/>
      <c r="F83" s="739"/>
      <c r="G83" s="739"/>
      <c r="H83" s="739"/>
      <c r="I83" s="739"/>
      <c r="J83" s="739"/>
      <c r="K83" s="739"/>
      <c r="L83" s="739"/>
      <c r="M83" s="739"/>
      <c r="N83" s="739"/>
    </row>
    <row r="84" spans="3:14" x14ac:dyDescent="0.35">
      <c r="C84" s="739"/>
      <c r="D84" s="739"/>
      <c r="E84" s="739"/>
      <c r="F84" s="739"/>
      <c r="G84" s="739"/>
      <c r="H84" s="739"/>
      <c r="I84" s="739"/>
      <c r="J84" s="739"/>
      <c r="K84" s="739"/>
      <c r="L84" s="739"/>
      <c r="M84" s="739"/>
      <c r="N84" s="739"/>
    </row>
    <row r="85" spans="3:14" x14ac:dyDescent="0.35">
      <c r="C85" s="739"/>
      <c r="D85" s="739"/>
      <c r="E85" s="739"/>
      <c r="F85" s="739"/>
      <c r="G85" s="739"/>
      <c r="H85" s="739"/>
      <c r="I85" s="739"/>
      <c r="J85" s="739"/>
      <c r="K85" s="739"/>
      <c r="L85" s="739"/>
      <c r="M85" s="739"/>
      <c r="N85" s="739"/>
    </row>
    <row r="86" spans="3:14" x14ac:dyDescent="0.35">
      <c r="C86" s="739"/>
      <c r="D86" s="739"/>
      <c r="E86" s="739"/>
      <c r="F86" s="739"/>
      <c r="G86" s="739"/>
      <c r="H86" s="739"/>
      <c r="I86" s="739"/>
      <c r="J86" s="739"/>
      <c r="K86" s="739"/>
      <c r="L86" s="739"/>
      <c r="M86" s="739"/>
      <c r="N86" s="739"/>
    </row>
    <row r="87" spans="3:14" x14ac:dyDescent="0.35">
      <c r="C87" s="739"/>
      <c r="D87" s="739"/>
      <c r="E87" s="739"/>
      <c r="F87" s="739"/>
      <c r="G87" s="739"/>
      <c r="H87" s="739"/>
      <c r="I87" s="739"/>
      <c r="J87" s="739"/>
      <c r="K87" s="739"/>
      <c r="L87" s="739"/>
      <c r="M87" s="739"/>
      <c r="N87" s="739"/>
    </row>
    <row r="88" spans="3:14" x14ac:dyDescent="0.35">
      <c r="C88" s="739"/>
      <c r="D88" s="739"/>
      <c r="E88" s="739"/>
      <c r="F88" s="739"/>
      <c r="G88" s="739"/>
      <c r="H88" s="739"/>
      <c r="I88" s="739"/>
      <c r="J88" s="739"/>
      <c r="K88" s="739"/>
      <c r="L88" s="739"/>
      <c r="M88" s="739"/>
      <c r="N88" s="739"/>
    </row>
    <row r="89" spans="3:14" x14ac:dyDescent="0.35">
      <c r="C89" s="739"/>
      <c r="D89" s="739"/>
      <c r="E89" s="739"/>
      <c r="F89" s="739"/>
      <c r="G89" s="739"/>
      <c r="H89" s="739"/>
      <c r="I89" s="739"/>
      <c r="J89" s="739"/>
      <c r="K89" s="739"/>
      <c r="L89" s="739"/>
      <c r="M89" s="739"/>
      <c r="N89" s="739"/>
    </row>
    <row r="90" spans="3:14" x14ac:dyDescent="0.35">
      <c r="C90" s="739"/>
      <c r="D90" s="739"/>
      <c r="E90" s="739"/>
      <c r="F90" s="739"/>
      <c r="G90" s="739"/>
      <c r="H90" s="739"/>
      <c r="I90" s="739"/>
      <c r="J90" s="739"/>
      <c r="K90" s="739"/>
      <c r="L90" s="739"/>
      <c r="M90" s="739"/>
      <c r="N90" s="739"/>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dimension ref="A1:CJ61"/>
  <sheetViews>
    <sheetView showGridLines="0" topLeftCell="A14" workbookViewId="0">
      <selection sqref="A1:XFD1048576"/>
    </sheetView>
  </sheetViews>
  <sheetFormatPr defaultColWidth="9.26953125" defaultRowHeight="14.5" x14ac:dyDescent="0.35"/>
  <cols>
    <col min="1" max="1" width="18" style="15" customWidth="1"/>
    <col min="2" max="2" width="24.7265625" style="15" bestFit="1" customWidth="1"/>
    <col min="3" max="8" width="5.81640625" style="24" customWidth="1"/>
    <col min="9" max="9" width="5.81640625" style="626" customWidth="1"/>
    <col min="10" max="14" width="5.81640625" style="24" customWidth="1"/>
    <col min="15" max="15" width="9.81640625" style="24" customWidth="1"/>
    <col min="16" max="16" width="9.7265625" style="24" bestFit="1" customWidth="1"/>
    <col min="17" max="17" width="6.7265625" style="24"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81640625" style="753" bestFit="1" customWidth="1"/>
    <col min="44" max="44" width="8.26953125" style="753" bestFit="1" customWidth="1"/>
    <col min="45" max="48" width="8.54296875" style="753" bestFit="1" customWidth="1"/>
    <col min="49" max="51" width="8.81640625" style="753" bestFit="1" customWidth="1"/>
    <col min="52" max="52" width="8.54296875" style="753" bestFit="1" customWidth="1"/>
    <col min="53" max="55" width="8.81640625" style="753" bestFit="1" customWidth="1"/>
    <col min="56" max="56" width="8.54296875" style="753" bestFit="1" customWidth="1"/>
    <col min="57" max="57" width="8.54296875" style="753" customWidth="1"/>
    <col min="58" max="58" width="10.7265625" style="17" customWidth="1"/>
    <col min="59" max="59" width="10.26953125" style="17" bestFit="1" customWidth="1"/>
    <col min="60" max="60" width="7.26953125" style="39" customWidth="1"/>
    <col min="61" max="61" width="8.1796875" style="15" bestFit="1" customWidth="1"/>
    <col min="62" max="62" width="8.453125" style="40" bestFit="1" customWidth="1"/>
    <col min="63" max="63" width="8.1796875" style="40" bestFit="1" customWidth="1"/>
    <col min="64" max="64" width="8.453125" style="40" bestFit="1" customWidth="1"/>
    <col min="65" max="65" width="8.1796875" style="40" bestFit="1" customWidth="1"/>
    <col min="66" max="66" width="8.453125" style="40" bestFit="1" customWidth="1"/>
    <col min="67" max="67" width="8.1796875" style="40" bestFit="1" customWidth="1"/>
    <col min="68" max="68" width="8.453125" style="40" bestFit="1" customWidth="1"/>
    <col min="69" max="69" width="8.1796875" style="40" bestFit="1" customWidth="1"/>
    <col min="70" max="70" width="8.453125" style="40" bestFit="1" customWidth="1"/>
    <col min="71" max="71" width="8.1796875" style="40" bestFit="1" customWidth="1"/>
    <col min="72" max="73" width="8.453125" style="40" bestFit="1" customWidth="1"/>
    <col min="74" max="74" width="8.7265625" style="40" bestFit="1" customWidth="1"/>
    <col min="75" max="75" width="8.1796875" style="40" bestFit="1" customWidth="1"/>
    <col min="76" max="77" width="8.453125" style="40" bestFit="1" customWidth="1"/>
    <col min="78" max="78" width="8.7265625" style="40" bestFit="1" customWidth="1"/>
    <col min="79" max="79" width="8.453125" style="40" bestFit="1" customWidth="1"/>
    <col min="80" max="81" width="8.7265625" style="40" customWidth="1"/>
    <col min="82" max="83" width="9.7265625" style="15" bestFit="1" customWidth="1"/>
    <col min="84" max="84" width="9.26953125" style="15"/>
    <col min="85" max="85" width="11.26953125" style="40" bestFit="1" customWidth="1"/>
    <col min="86" max="16384" width="9.26953125" style="519"/>
  </cols>
  <sheetData>
    <row r="1" spans="1:88" x14ac:dyDescent="0.35">
      <c r="A1" s="16" t="s">
        <v>223</v>
      </c>
      <c r="D1" s="732"/>
      <c r="S1" s="741"/>
      <c r="T1" s="741"/>
      <c r="U1" s="741"/>
      <c r="V1" s="741"/>
      <c r="W1" s="741"/>
      <c r="X1" s="741"/>
      <c r="Y1" s="741"/>
      <c r="Z1" s="741"/>
      <c r="AA1" s="742"/>
      <c r="AB1" s="742"/>
      <c r="AC1" s="742"/>
      <c r="AD1" s="742"/>
      <c r="AE1" s="742"/>
      <c r="AF1" s="742"/>
      <c r="AG1" s="742"/>
      <c r="AH1" s="742"/>
      <c r="AI1" s="742"/>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12" t="s">
        <v>214</v>
      </c>
      <c r="P2" s="112" t="s">
        <v>215</v>
      </c>
      <c r="Q2" s="760"/>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180</v>
      </c>
      <c r="AY2" s="529" t="s">
        <v>183</v>
      </c>
      <c r="AZ2" s="529" t="s">
        <v>188</v>
      </c>
      <c r="BA2" s="529" t="s">
        <v>189</v>
      </c>
      <c r="BB2" s="529" t="s">
        <v>196</v>
      </c>
      <c r="BC2" s="529" t="s">
        <v>207</v>
      </c>
      <c r="BD2" s="529" t="s">
        <v>217</v>
      </c>
      <c r="BE2" s="529" t="s">
        <v>224</v>
      </c>
      <c r="BF2" s="530" t="s">
        <v>227</v>
      </c>
      <c r="BG2" s="530" t="s">
        <v>226</v>
      </c>
      <c r="BH2" s="708"/>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186</v>
      </c>
      <c r="CA2" s="532" t="s">
        <v>193</v>
      </c>
      <c r="CB2" s="532" t="s">
        <v>210</v>
      </c>
      <c r="CC2" s="532" t="s">
        <v>225</v>
      </c>
      <c r="CD2" s="533" t="s">
        <v>228</v>
      </c>
      <c r="CE2" s="533" t="s">
        <v>229</v>
      </c>
      <c r="CF2" s="175"/>
      <c r="CG2" s="176" t="s">
        <v>69</v>
      </c>
    </row>
    <row r="3" spans="1:88" x14ac:dyDescent="0.35">
      <c r="A3" s="110" t="s">
        <v>33</v>
      </c>
      <c r="B3" s="24"/>
      <c r="J3" s="733"/>
      <c r="K3" s="733"/>
      <c r="L3" s="733"/>
      <c r="M3" s="733"/>
      <c r="N3" s="733"/>
      <c r="Q3" s="527"/>
      <c r="S3" s="2"/>
      <c r="T3" s="2"/>
      <c r="U3" s="2"/>
      <c r="V3" s="2"/>
      <c r="W3" s="2"/>
      <c r="X3" s="2"/>
      <c r="Y3" s="2"/>
      <c r="Z3" s="2"/>
      <c r="AA3" s="103"/>
      <c r="AB3" s="103"/>
      <c r="AC3" s="103"/>
      <c r="AD3" s="103"/>
      <c r="AE3" s="103"/>
      <c r="AF3" s="103"/>
      <c r="AG3" s="103"/>
      <c r="AH3" s="103"/>
      <c r="AI3" s="103"/>
      <c r="AJ3" s="552"/>
      <c r="AK3" s="552"/>
      <c r="AL3" s="552"/>
      <c r="AM3" s="552"/>
      <c r="AN3" s="743"/>
      <c r="AO3" s="24"/>
      <c r="AP3" s="24"/>
      <c r="AQ3" s="24"/>
      <c r="AR3" s="24"/>
      <c r="AS3" s="24"/>
      <c r="AT3" s="24"/>
      <c r="AU3" s="24"/>
      <c r="AV3" s="24"/>
      <c r="AW3" s="24"/>
      <c r="AX3" s="24"/>
      <c r="AY3" s="24"/>
      <c r="AZ3" s="24"/>
      <c r="BA3" s="24"/>
      <c r="BB3" s="24"/>
      <c r="BC3" s="24"/>
      <c r="BD3" s="24"/>
      <c r="BE3" s="24"/>
      <c r="BF3" s="535"/>
      <c r="BH3" s="709"/>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171.31594270302307</v>
      </c>
      <c r="O4" s="492">
        <f>IF(ISERROR(M4/L4),"N/A",IF(L4&lt;0,"N/A",IF(M4&lt;0,"N/A",IF(M4/L4-1&gt;300%,"&gt;±300%",IF(M4/L4-1&lt;-300%,"&gt;±300%",M4/L4-1)))))</f>
        <v>1.506994941706985E-2</v>
      </c>
      <c r="P4" s="492">
        <f>IF(ISERROR(N4/M4),"N/A",IF(M4&lt;0,"N/A",IF(N4&lt;0,"N/A",IF(N4/M4-1&gt;300%,"&gt;±300%",IF(N4/M4-1&lt;-300%,"&gt;±300%",N4/M4-1)))))</f>
        <v>-1.7059568007615433E-2</v>
      </c>
      <c r="Q4" s="199"/>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BE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 t="shared" si="2"/>
        <v>37.08348699163453</v>
      </c>
      <c r="BA4" s="555">
        <f t="shared" si="2"/>
        <v>46.231254323948036</v>
      </c>
      <c r="BB4" s="555">
        <f t="shared" si="2"/>
        <v>43.330502311067342</v>
      </c>
      <c r="BC4" s="555">
        <f t="shared" si="2"/>
        <v>47.643998251183788</v>
      </c>
      <c r="BD4" s="555">
        <f t="shared" si="2"/>
        <v>38.058287535365963</v>
      </c>
      <c r="BE4" s="555">
        <f t="shared" si="2"/>
        <v>47.89598286655265</v>
      </c>
      <c r="BF4" s="492">
        <f>IF(ISERROR(BE4/BA4),"N/A",IF(BA4&lt;0,"N/A",IF(BE4&lt;0,"N/A",IF(BE4/BA4-1&gt;300%,"&gt;±300%",IF(BE4/BA4-1&lt;-300%,"&gt;±300%",BE4/BA4-1)))))</f>
        <v>3.6008725416352805E-2</v>
      </c>
      <c r="BG4" s="492">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92">
        <f>IF(ISERROR(CC4/CA4),"N/A",IF(CA4&lt;0,"N/A",IF(CC4&lt;0,"N/A",IF(CC4/CA4-1&gt;300%,"&gt;±300%",IF(CC4/CA4-1&lt;-300%,"&gt;±300%",CC4/CA4-1)))))</f>
        <v>3.1681417293704994E-2</v>
      </c>
      <c r="CE4" s="492">
        <f>IF(ISERROR(CC4/CB4),"N/A",IF(CB4&lt;0,"N/A",IF(CC4&lt;0,"N/A",IF(CC4/CB4-1&gt;300%,"&gt;±300%",IF(CC4/CB4-1&lt;-300%,"&gt;±300%",CC4/CB4-1)))))</f>
        <v>-5.5182827378066457E-2</v>
      </c>
      <c r="CF4" s="19"/>
      <c r="CG4" s="9">
        <f>SUM(BB4:BE4)</f>
        <v>176.92877096416976</v>
      </c>
      <c r="CI4" s="696"/>
      <c r="CJ4" s="696"/>
    </row>
    <row r="5" spans="1:88"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92">
        <f t="shared" ref="CD5:CD44" si="25">IF(ISERROR(CC5/CA5),"N/A",IF(CA5&lt;0,"N/A",IF(CC5&lt;0,"N/A",IF(CC5/CA5-1&gt;300%,"&gt;±300%",IF(CC5/CA5-1&lt;-300%,"&gt;±300%",CC5/CA5-1)))))</f>
        <v>4.9648241417079353E-2</v>
      </c>
      <c r="CE5" s="492">
        <f t="shared" ref="CE5:CE44" si="26">IF(ISERROR(CC5/CB5),"N/A",IF(CB5&lt;0,"N/A",IF(CC5&lt;0,"N/A",IF(CC5/CB5-1&gt;300%,"&gt;±300%",IF(CC5/CB5-1&lt;-300%,"&gt;±300%",CC5/CB5-1)))))</f>
        <v>-9.7496868804018644E-2</v>
      </c>
      <c r="CF5" s="19"/>
      <c r="CG5" s="13">
        <f t="shared" ref="CG5:CG44" si="27">SUM(BB5:BE5)</f>
        <v>125.8864458873424</v>
      </c>
      <c r="CI5" s="696"/>
      <c r="CJ5" s="696"/>
    </row>
    <row r="6" spans="1:8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92">
        <f t="shared" si="20"/>
        <v>-7.3228734541754825E-3</v>
      </c>
      <c r="BG6" s="492">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92">
        <f t="shared" si="25"/>
        <v>6.4857137153937927E-2</v>
      </c>
      <c r="CE6" s="492">
        <f t="shared" si="26"/>
        <v>-2.9497658286293249E-2</v>
      </c>
      <c r="CF6" s="19"/>
      <c r="CG6" s="13">
        <f t="shared" si="27"/>
        <v>16.271108331479098</v>
      </c>
      <c r="CI6" s="696"/>
      <c r="CJ6" s="696"/>
    </row>
    <row r="7" spans="1:8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92">
        <f t="shared" si="20"/>
        <v>-0.16670305686218356</v>
      </c>
      <c r="BG7" s="492">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92">
        <f t="shared" si="25"/>
        <v>-8.3926126639241372E-2</v>
      </c>
      <c r="CE7" s="492">
        <f t="shared" si="26"/>
        <v>-4.0227425255877636E-3</v>
      </c>
      <c r="CF7" s="19"/>
      <c r="CG7" s="13">
        <f t="shared" si="27"/>
        <v>8.1889721929519439</v>
      </c>
      <c r="CI7" s="696"/>
      <c r="CJ7" s="696"/>
    </row>
    <row r="8" spans="1:8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92">
        <f t="shared" si="20"/>
        <v>-4.9092825906447812E-2</v>
      </c>
      <c r="BG8" s="492">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92">
        <f t="shared" si="25"/>
        <v>-3.0614536900958278E-2</v>
      </c>
      <c r="CE8" s="492">
        <f t="shared" si="26"/>
        <v>0.17926667562577303</v>
      </c>
      <c r="CF8" s="19"/>
      <c r="CG8" s="13">
        <f t="shared" si="27"/>
        <v>20.615278167359957</v>
      </c>
      <c r="CI8" s="696"/>
      <c r="CJ8" s="696"/>
    </row>
    <row r="9" spans="1:88"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8">
        <f t="shared" si="19"/>
        <v>-4.7449095806479491E-2</v>
      </c>
      <c r="P9" s="598">
        <f t="shared" si="19"/>
        <v>6.7141890798330772E-2</v>
      </c>
      <c r="Q9" s="199"/>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0">
        <v>1.4820535345969834</v>
      </c>
      <c r="BF9" s="612">
        <f t="shared" si="20"/>
        <v>2.6666199293821302E-2</v>
      </c>
      <c r="BG9" s="612">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9">
        <f t="shared" si="15"/>
        <v>3.1778077967961571</v>
      </c>
      <c r="BW9" s="599">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92">
        <f t="shared" si="25"/>
        <v>1.8263065512518439E-2</v>
      </c>
      <c r="CE9" s="492">
        <f t="shared" si="26"/>
        <v>-1.5783148089433263E-3</v>
      </c>
      <c r="CF9" s="19"/>
      <c r="CG9" s="611">
        <f t="shared" si="27"/>
        <v>5.9669663850363719</v>
      </c>
      <c r="CI9" s="696"/>
      <c r="CJ9" s="696"/>
    </row>
    <row r="10" spans="1:88"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199"/>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92">
        <f t="shared" si="20"/>
        <v>2.9412509231934809</v>
      </c>
      <c r="BG10" s="492">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92">
        <f t="shared" si="25"/>
        <v>-4.393256351529784E-2</v>
      </c>
      <c r="CE10" s="492" t="str">
        <f t="shared" si="26"/>
        <v>N/A</v>
      </c>
      <c r="CF10" s="19"/>
      <c r="CG10" s="648">
        <f t="shared" si="27"/>
        <v>0.29526553788398069</v>
      </c>
      <c r="CI10" s="696"/>
      <c r="CJ10" s="696"/>
    </row>
    <row r="11" spans="1:88"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1">I4+I10</f>
        <v>188.98077449462775</v>
      </c>
      <c r="J11" s="582">
        <f t="shared" si="31"/>
        <v>152.53366270353604</v>
      </c>
      <c r="K11" s="582">
        <f t="shared" si="31"/>
        <v>192.89650849853999</v>
      </c>
      <c r="L11" s="582">
        <f t="shared" si="31"/>
        <v>173.03178873127018</v>
      </c>
      <c r="M11" s="582">
        <f t="shared" si="31"/>
        <v>174.64039094208454</v>
      </c>
      <c r="N11" s="582">
        <f>N4+N10</f>
        <v>171.31594270302307</v>
      </c>
      <c r="O11" s="561">
        <f t="shared" si="19"/>
        <v>9.2965704314171838E-3</v>
      </c>
      <c r="P11" s="561">
        <f t="shared" si="19"/>
        <v>-1.9035964252759552E-2</v>
      </c>
      <c r="Q11" s="199"/>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2">AJ4+AJ10</f>
        <v>41.26417276680322</v>
      </c>
      <c r="AK11" s="560">
        <f t="shared" si="32"/>
        <v>50.805536437608403</v>
      </c>
      <c r="AL11" s="560">
        <f t="shared" si="32"/>
        <v>46.534220748003911</v>
      </c>
      <c r="AM11" s="560">
        <f t="shared" si="32"/>
        <v>50.376844542212226</v>
      </c>
      <c r="AN11" s="560">
        <f t="shared" si="32"/>
        <v>40.483748016046938</v>
      </c>
      <c r="AO11" s="560">
        <f>AO4+AO10</f>
        <v>30.068142801230461</v>
      </c>
      <c r="AP11" s="560">
        <f t="shared" ref="AP11:BE11" si="33">AP4+AP10</f>
        <v>43.042948934614493</v>
      </c>
      <c r="AQ11" s="560">
        <f t="shared" si="33"/>
        <v>38.938822951644148</v>
      </c>
      <c r="AR11" s="560">
        <f t="shared" si="33"/>
        <v>44.631475571750627</v>
      </c>
      <c r="AS11" s="560">
        <f t="shared" si="33"/>
        <v>49.247432384930569</v>
      </c>
      <c r="AT11" s="560">
        <f t="shared" si="33"/>
        <v>47.527867212291255</v>
      </c>
      <c r="AU11" s="560">
        <f t="shared" si="33"/>
        <v>51.489733329567507</v>
      </c>
      <c r="AV11" s="560">
        <f t="shared" si="33"/>
        <v>40.344820104952525</v>
      </c>
      <c r="AW11" s="560">
        <f t="shared" si="33"/>
        <v>47.507975414681802</v>
      </c>
      <c r="AX11" s="560">
        <f t="shared" si="33"/>
        <v>43.150847634413374</v>
      </c>
      <c r="AY11" s="560">
        <f t="shared" si="33"/>
        <v>42.028145577222496</v>
      </c>
      <c r="AZ11" s="560">
        <f t="shared" si="33"/>
        <v>38.120341680894072</v>
      </c>
      <c r="BA11" s="560">
        <f t="shared" si="33"/>
        <v>46.466429352402699</v>
      </c>
      <c r="BB11" s="560">
        <f t="shared" si="33"/>
        <v>43.132591835276862</v>
      </c>
      <c r="BC11" s="560">
        <f t="shared" si="33"/>
        <v>46.921028073510868</v>
      </c>
      <c r="BD11" s="560">
        <f t="shared" si="33"/>
        <v>38.347549928704346</v>
      </c>
      <c r="BE11" s="560">
        <f t="shared" si="33"/>
        <v>48.822866664561651</v>
      </c>
      <c r="BF11" s="561">
        <f t="shared" si="20"/>
        <v>5.0712683220990984E-2</v>
      </c>
      <c r="BG11" s="561">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61">
        <f t="shared" si="25"/>
        <v>3.0544321865084489E-2</v>
      </c>
      <c r="CE11" s="561">
        <f t="shared" si="26"/>
        <v>-3.2016517697367797E-2</v>
      </c>
      <c r="CF11" s="19"/>
      <c r="CG11" s="645">
        <f t="shared" si="27"/>
        <v>177.22403650205374</v>
      </c>
      <c r="CI11" s="696"/>
      <c r="CJ11" s="696"/>
    </row>
    <row r="12" spans="1:88" x14ac:dyDescent="0.35">
      <c r="A12" s="23"/>
      <c r="B12" s="4"/>
      <c r="C12" s="4"/>
      <c r="D12" s="4"/>
      <c r="E12" s="4"/>
      <c r="F12" s="4"/>
      <c r="G12" s="9"/>
      <c r="H12" s="9"/>
      <c r="I12" s="627"/>
      <c r="J12" s="4"/>
      <c r="K12" s="9"/>
      <c r="L12" s="4"/>
      <c r="M12" s="4"/>
      <c r="N12" s="4"/>
      <c r="O12" s="4"/>
      <c r="P12" s="609"/>
      <c r="Q12" s="199"/>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4"/>
      <c r="BF12" s="710"/>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65.639817619121004</v>
      </c>
      <c r="J13" s="555">
        <f>SUM(J14:J16)</f>
        <v>62.08747114319975</v>
      </c>
      <c r="K13" s="555">
        <f>SUM(K14:K16)</f>
        <v>65.549487455364584</v>
      </c>
      <c r="L13" s="555">
        <f>SUM(L14:L16)</f>
        <v>54.862595356832763</v>
      </c>
      <c r="M13" s="555">
        <f t="shared" ref="M13" si="35">SUM(M14:M16)</f>
        <v>48.069721749819017</v>
      </c>
      <c r="N13" s="555">
        <f>SUM(N14:N16)</f>
        <v>49.180303147547484</v>
      </c>
      <c r="O13" s="492">
        <f t="shared" si="19"/>
        <v>-0.12381611848349683</v>
      </c>
      <c r="P13" s="492">
        <f t="shared" si="19"/>
        <v>2.3103553698698986E-2</v>
      </c>
      <c r="Q13" s="199"/>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E13" si="36">SUM(AJ14:AJ16)</f>
        <v>16.477918403981704</v>
      </c>
      <c r="AK13" s="555">
        <f t="shared" si="36"/>
        <v>16.929342902101986</v>
      </c>
      <c r="AL13" s="555">
        <f t="shared" si="36"/>
        <v>16.025412208660011</v>
      </c>
      <c r="AM13" s="555">
        <f t="shared" si="36"/>
        <v>16.20714410437731</v>
      </c>
      <c r="AN13" s="555">
        <f t="shared" si="36"/>
        <v>12.195170024187112</v>
      </c>
      <c r="AO13" s="555">
        <f t="shared" si="36"/>
        <v>11.101270511742243</v>
      </c>
      <c r="AP13" s="555">
        <f t="shared" si="36"/>
        <v>15.715538004739093</v>
      </c>
      <c r="AQ13" s="555">
        <f t="shared" si="36"/>
        <v>23.075492602531305</v>
      </c>
      <c r="AR13" s="555">
        <f t="shared" si="36"/>
        <v>16.531436064830018</v>
      </c>
      <c r="AS13" s="563">
        <f t="shared" si="36"/>
        <v>16.412224076625492</v>
      </c>
      <c r="AT13" s="563">
        <f t="shared" si="36"/>
        <v>15.926211466271841</v>
      </c>
      <c r="AU13" s="563">
        <f t="shared" si="36"/>
        <v>16.680777342215276</v>
      </c>
      <c r="AV13" s="563">
        <f t="shared" si="36"/>
        <v>14.105304768488946</v>
      </c>
      <c r="AW13" s="563">
        <f t="shared" si="36"/>
        <v>14.331500288525632</v>
      </c>
      <c r="AX13" s="563">
        <f t="shared" si="36"/>
        <v>13.0472698159597</v>
      </c>
      <c r="AY13" s="563">
        <f t="shared" si="36"/>
        <v>13.370490893850732</v>
      </c>
      <c r="AZ13" s="563">
        <f t="shared" si="36"/>
        <v>12.438809384977793</v>
      </c>
      <c r="BA13" s="563">
        <f t="shared" si="36"/>
        <v>11.928116451019173</v>
      </c>
      <c r="BB13" s="563">
        <f t="shared" si="36"/>
        <v>13.197654557430374</v>
      </c>
      <c r="BC13" s="563">
        <f t="shared" si="36"/>
        <v>10.525225547970734</v>
      </c>
      <c r="BD13" s="563">
        <f t="shared" si="36"/>
        <v>11.730077484573274</v>
      </c>
      <c r="BE13" s="563">
        <f t="shared" si="36"/>
        <v>12.067489409094058</v>
      </c>
      <c r="BF13" s="492">
        <f t="shared" ref="BF13:BF16" si="37">IF(ISERROR(BE13/BA13),"N/A",IF(BA13&lt;0,"N/A",IF(BE13&lt;0,"N/A",IF(BE13/BA13-1&gt;300%,"&gt;±300%",IF(BE13/BA13-1&lt;-300%,"&gt;±300%",BE13/BA13-1)))))</f>
        <v>1.1684406221820209E-2</v>
      </c>
      <c r="BG13" s="492">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92">
        <f t="shared" si="25"/>
        <v>-2.3366055536169772E-2</v>
      </c>
      <c r="CE13" s="492">
        <f t="shared" si="26"/>
        <v>3.1483018897531245E-3</v>
      </c>
      <c r="CF13" s="643"/>
      <c r="CG13" s="36">
        <f t="shared" si="27"/>
        <v>47.52044699906844</v>
      </c>
      <c r="CI13" s="696"/>
      <c r="CJ13" s="696"/>
    </row>
    <row r="14" spans="1:88" x14ac:dyDescent="0.35">
      <c r="A14" s="7"/>
      <c r="B14" s="7" t="s">
        <v>4</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92">
        <f t="shared" si="37"/>
        <v>2.4807028526611097E-2</v>
      </c>
      <c r="BG14" s="492">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92">
        <f t="shared" si="25"/>
        <v>-8.3826379646367855E-3</v>
      </c>
      <c r="CE14" s="492">
        <f t="shared" si="26"/>
        <v>1.0524525733848877E-2</v>
      </c>
      <c r="CF14" s="19"/>
      <c r="CG14" s="13">
        <f t="shared" si="27"/>
        <v>35.43741708660739</v>
      </c>
      <c r="CI14" s="696"/>
      <c r="CJ14" s="696"/>
    </row>
    <row r="15" spans="1:88"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92">
        <f t="shared" si="37"/>
        <v>-5.2036136170208525E-2</v>
      </c>
      <c r="BG15" s="492">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92">
        <f t="shared" si="25"/>
        <v>-8.5981975523765075E-2</v>
      </c>
      <c r="CE15" s="492">
        <f t="shared" si="26"/>
        <v>-2.352685950581157E-2</v>
      </c>
      <c r="CF15" s="19"/>
      <c r="CG15" s="13">
        <f t="shared" si="27"/>
        <v>9.849550728761443</v>
      </c>
      <c r="CI15" s="696"/>
      <c r="CJ15" s="696"/>
    </row>
    <row r="16" spans="1:88"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92">
        <f t="shared" si="37"/>
        <v>6.9988274249031646E-2</v>
      </c>
      <c r="BG16" s="492">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92">
        <f t="shared" si="25"/>
        <v>3.6051414574074681E-2</v>
      </c>
      <c r="CE16" s="492">
        <f t="shared" si="26"/>
        <v>5.7705351513310799E-3</v>
      </c>
      <c r="CF16" s="19"/>
      <c r="CG16" s="13">
        <f t="shared" si="27"/>
        <v>2.2334791836996097</v>
      </c>
      <c r="CI16" s="696"/>
      <c r="CJ16" s="696"/>
    </row>
    <row r="17" spans="1:88" x14ac:dyDescent="0.35">
      <c r="A17" s="23"/>
      <c r="B17" s="4"/>
      <c r="C17" s="9"/>
      <c r="D17" s="9"/>
      <c r="E17" s="9"/>
      <c r="F17" s="9"/>
      <c r="G17" s="9"/>
      <c r="H17" s="9"/>
      <c r="I17" s="563"/>
      <c r="J17" s="9"/>
      <c r="K17" s="9"/>
      <c r="L17" s="9"/>
      <c r="M17" s="9"/>
      <c r="N17" s="9"/>
      <c r="O17" s="9"/>
      <c r="P17" s="492"/>
      <c r="Q17" s="199"/>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254.62059211374876</v>
      </c>
      <c r="J18" s="560">
        <f>J11+J13</f>
        <v>214.6211338467358</v>
      </c>
      <c r="K18" s="560">
        <f>K11+K13</f>
        <v>258.44599595390457</v>
      </c>
      <c r="L18" s="560">
        <f>L11+L13</f>
        <v>227.89438408810295</v>
      </c>
      <c r="M18" s="560">
        <f t="shared" ref="M18" si="42">M11+M13</f>
        <v>222.71011269190356</v>
      </c>
      <c r="N18" s="560">
        <f>N11+N13</f>
        <v>220.49624585057055</v>
      </c>
      <c r="O18" s="561">
        <f t="shared" si="19"/>
        <v>-2.2748570206956864E-2</v>
      </c>
      <c r="P18" s="561">
        <f t="shared" si="19"/>
        <v>-9.9405761802817683E-3</v>
      </c>
      <c r="Q18" s="199"/>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61">
        <f t="shared" si="25"/>
        <v>1.8487547238126512E-2</v>
      </c>
      <c r="CE18" s="561">
        <f t="shared" si="26"/>
        <v>-2.4684504505809834E-2</v>
      </c>
      <c r="CF18" s="643"/>
      <c r="CG18" s="645">
        <f t="shared" si="27"/>
        <v>224.74448350112218</v>
      </c>
      <c r="CI18" s="696"/>
      <c r="CJ18" s="696"/>
    </row>
    <row r="19" spans="1:88" x14ac:dyDescent="0.35">
      <c r="A19" s="3"/>
      <c r="B19" s="4"/>
      <c r="C19" s="9"/>
      <c r="D19" s="9"/>
      <c r="E19" s="9"/>
      <c r="F19" s="9"/>
      <c r="G19" s="9"/>
      <c r="H19" s="9"/>
      <c r="I19" s="627"/>
      <c r="J19" s="9"/>
      <c r="K19" s="9"/>
      <c r="L19" s="9"/>
      <c r="M19" s="9"/>
      <c r="N19" s="9"/>
      <c r="O19" s="9"/>
      <c r="P19" s="492"/>
      <c r="Q19" s="199"/>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110" t="s">
        <v>32</v>
      </c>
      <c r="B20" s="5"/>
      <c r="C20" s="10"/>
      <c r="D20" s="10"/>
      <c r="E20" s="10"/>
      <c r="F20" s="10"/>
      <c r="G20" s="10"/>
      <c r="H20" s="10"/>
      <c r="I20" s="524"/>
      <c r="J20" s="10"/>
      <c r="K20" s="10"/>
      <c r="L20" s="10"/>
      <c r="M20" s="10"/>
      <c r="N20" s="10"/>
      <c r="O20" s="734"/>
      <c r="P20" s="26"/>
      <c r="Q20" s="199"/>
      <c r="R20" s="5"/>
      <c r="S20" s="5"/>
      <c r="T20" s="5"/>
      <c r="U20" s="5"/>
      <c r="V20" s="5"/>
      <c r="W20" s="5"/>
      <c r="X20" s="5"/>
      <c r="Y20" s="5"/>
      <c r="Z20" s="5"/>
      <c r="AA20" s="5"/>
      <c r="AB20" s="5"/>
      <c r="AC20" s="5"/>
      <c r="AD20" s="5"/>
      <c r="AE20" s="5"/>
      <c r="AF20" s="5"/>
      <c r="AG20" s="5"/>
      <c r="AH20" s="5"/>
      <c r="AI20" s="5"/>
      <c r="AJ20" s="199"/>
      <c r="AK20" s="199"/>
      <c r="AL20" s="199"/>
      <c r="AM20" s="199"/>
      <c r="AN20" s="744"/>
      <c r="AO20" s="5"/>
      <c r="AP20" s="5"/>
      <c r="AQ20" s="5"/>
      <c r="AR20" s="5"/>
      <c r="AS20" s="5"/>
      <c r="AT20" s="5"/>
      <c r="AU20" s="5"/>
      <c r="AV20" s="5"/>
      <c r="AW20" s="5"/>
      <c r="AX20" s="5"/>
      <c r="AY20" s="5"/>
      <c r="AZ20" s="5"/>
      <c r="BA20" s="5"/>
      <c r="BB20" s="5"/>
      <c r="BC20" s="5"/>
      <c r="BD20" s="5"/>
      <c r="BE20" s="5"/>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5">SUM(I22:I23)</f>
        <v>85.765540024576936</v>
      </c>
      <c r="J21" s="555">
        <f>SUM(J22:J23)</f>
        <v>70.756364187248593</v>
      </c>
      <c r="K21" s="555">
        <f>SUM(K22:K23)</f>
        <v>77.498656766897454</v>
      </c>
      <c r="L21" s="555">
        <f>SUM(L22:L23)</f>
        <v>86.126722977010203</v>
      </c>
      <c r="M21" s="555">
        <f t="shared" ref="M21:N21" si="46">SUM(M22:M23)</f>
        <v>100.01059134898175</v>
      </c>
      <c r="N21" s="555">
        <f t="shared" si="46"/>
        <v>100.68870976699782</v>
      </c>
      <c r="O21" s="492">
        <f t="shared" si="19"/>
        <v>0.16120279388404879</v>
      </c>
      <c r="P21" s="492">
        <f t="shared" si="19"/>
        <v>6.7804660373400605E-3</v>
      </c>
      <c r="Q21" s="199"/>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E21" si="47">SUM(AJ22:AJ23)</f>
        <v>22.809880972879242</v>
      </c>
      <c r="AK21" s="555">
        <f t="shared" si="47"/>
        <v>22.243592250003349</v>
      </c>
      <c r="AL21" s="555">
        <f t="shared" si="47"/>
        <v>20.069721784777681</v>
      </c>
      <c r="AM21" s="555">
        <f t="shared" si="47"/>
        <v>20.642345016916661</v>
      </c>
      <c r="AN21" s="555">
        <f t="shared" si="47"/>
        <v>19.035391321031131</v>
      </c>
      <c r="AO21" s="555">
        <f t="shared" si="47"/>
        <v>11.330958168477851</v>
      </c>
      <c r="AP21" s="555">
        <f t="shared" si="47"/>
        <v>19.054462455211596</v>
      </c>
      <c r="AQ21" s="555">
        <f t="shared" si="47"/>
        <v>21.335552242528003</v>
      </c>
      <c r="AR21" s="555">
        <f t="shared" si="47"/>
        <v>21.372080983376126</v>
      </c>
      <c r="AS21" s="563">
        <f t="shared" si="47"/>
        <v>19.369386085353543</v>
      </c>
      <c r="AT21" s="563">
        <f t="shared" si="47"/>
        <v>16.836376818814053</v>
      </c>
      <c r="AU21" s="563">
        <f t="shared" si="47"/>
        <v>19.920812879353729</v>
      </c>
      <c r="AV21" s="563">
        <f t="shared" si="47"/>
        <v>21.835588175047395</v>
      </c>
      <c r="AW21" s="563">
        <f t="shared" si="47"/>
        <v>20.939714667456517</v>
      </c>
      <c r="AX21" s="563">
        <f t="shared" si="47"/>
        <v>20.942381791437462</v>
      </c>
      <c r="AY21" s="563">
        <f t="shared" si="47"/>
        <v>22.409038343068829</v>
      </c>
      <c r="AZ21" s="563">
        <f t="shared" si="47"/>
        <v>25.276758892880913</v>
      </c>
      <c r="BA21" s="563">
        <f t="shared" si="47"/>
        <v>25.325599208328001</v>
      </c>
      <c r="BB21" s="563">
        <f t="shared" si="47"/>
        <v>24.013088628170998</v>
      </c>
      <c r="BC21" s="563">
        <f t="shared" si="47"/>
        <v>25.395144619601844</v>
      </c>
      <c r="BD21" s="563">
        <f t="shared" si="47"/>
        <v>25.577887616054092</v>
      </c>
      <c r="BE21" s="563">
        <f t="shared" si="47"/>
        <v>25.501134429260812</v>
      </c>
      <c r="BF21" s="492">
        <f t="shared" ref="BF21:BF22" si="48">IF(ISERROR(BE21/BA21),"N/A",IF(BA21&lt;0,"N/A",IF(BE21&lt;0,"N/A",IF(BE21/BA21-1&gt;300%,"&gt;±300%",IF(BE21/BA21-1&lt;-300%,"&gt;±300%",BE21/BA21-1)))))</f>
        <v>6.9311379165744036E-3</v>
      </c>
      <c r="BG21" s="492">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92">
        <f t="shared" si="25"/>
        <v>9.4197970606946235E-3</v>
      </c>
      <c r="CE21" s="492">
        <f t="shared" si="26"/>
        <v>3.3815999636404248E-2</v>
      </c>
      <c r="CF21" s="19"/>
      <c r="CG21" s="36">
        <f t="shared" si="27"/>
        <v>100.48725529308774</v>
      </c>
    </row>
    <row r="22" spans="1:88" x14ac:dyDescent="0.35">
      <c r="A22" s="10"/>
      <c r="B22" s="10" t="s">
        <v>4</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92">
        <f t="shared" si="48"/>
        <v>6.9311379165744036E-3</v>
      </c>
      <c r="BG22" s="492">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92">
        <f t="shared" si="25"/>
        <v>9.4197970606946235E-3</v>
      </c>
      <c r="CE22" s="492">
        <f t="shared" si="26"/>
        <v>3.3815999636404248E-2</v>
      </c>
      <c r="CF22" s="19"/>
      <c r="CG22" s="13">
        <f t="shared" si="27"/>
        <v>100.48725529308774</v>
      </c>
    </row>
    <row r="23" spans="1:88"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19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54">IF(ISERROR(BD23/AZ23),"N/A",IF(AZ23&lt;0,"N/A",IF(BD23&lt;0,"N/A",IF(BD23/AZ23-1&gt;300%,"&gt;±300%",IF(BD23/AZ23-1&lt;-300%,"&gt;±300%",BD23/AZ23-1)))))</f>
        <v>N/A</v>
      </c>
      <c r="BG23" s="612"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5"/>
        <v>N/A</v>
      </c>
      <c r="CE23" s="680" t="str">
        <f t="shared" si="26"/>
        <v>N/A</v>
      </c>
      <c r="CF23" s="19"/>
      <c r="CG23" s="489">
        <f t="shared" si="27"/>
        <v>0</v>
      </c>
    </row>
    <row r="24" spans="1:88" x14ac:dyDescent="0.35">
      <c r="A24" s="37"/>
      <c r="B24" s="37"/>
      <c r="C24" s="37"/>
      <c r="D24" s="37"/>
      <c r="E24" s="37"/>
      <c r="F24" s="37"/>
      <c r="G24" s="37"/>
      <c r="H24" s="37"/>
      <c r="I24" s="628"/>
      <c r="J24" s="37"/>
      <c r="K24" s="37"/>
      <c r="L24" s="37"/>
      <c r="M24" s="37"/>
      <c r="N24" s="37"/>
      <c r="O24" s="37" t="str">
        <f t="shared" si="19"/>
        <v>N/A</v>
      </c>
      <c r="P24" s="539" t="str">
        <f t="shared" si="19"/>
        <v>N/A</v>
      </c>
      <c r="Q24" s="19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62.033931682331691</v>
      </c>
      <c r="O25" s="545">
        <f t="shared" si="19"/>
        <v>-1.6131458331242743E-2</v>
      </c>
      <c r="P25" s="545">
        <f t="shared" si="19"/>
        <v>6.7412937082591995E-2</v>
      </c>
      <c r="Q25" s="19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12">
        <f>IF(ISERROR(BE25/BA25),"N/A",IF(BA25&lt;0,"N/A",IF(BE25&lt;0,"N/A",IF(BE25/BA25-1&gt;300%,"&gt;±300%",IF(BE25/BA25-1&lt;-300%,"&gt;±300%",BE25/BA25-1)))))</f>
        <v>4.858594951709283E-2</v>
      </c>
      <c r="BG25" s="612">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45">
        <f t="shared" si="25"/>
        <v>4.6683755082317369E-2</v>
      </c>
      <c r="CE25" s="545">
        <f t="shared" si="26"/>
        <v>6.2819133170344266E-2</v>
      </c>
      <c r="CF25" s="19"/>
      <c r="CG25" s="647">
        <f t="shared" si="27"/>
        <v>59.483067361296861</v>
      </c>
    </row>
    <row r="26" spans="1:88" x14ac:dyDescent="0.35">
      <c r="A26" s="23"/>
      <c r="B26" s="4"/>
      <c r="C26" s="9"/>
      <c r="D26" s="9"/>
      <c r="E26" s="9"/>
      <c r="F26" s="9"/>
      <c r="G26" s="9"/>
      <c r="H26" s="9"/>
      <c r="I26" s="627"/>
      <c r="J26" s="9"/>
      <c r="K26" s="9"/>
      <c r="L26" s="9"/>
      <c r="M26" s="9"/>
      <c r="N26" s="9"/>
      <c r="O26" s="492"/>
      <c r="P26" s="492"/>
      <c r="Q26" s="199"/>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6">SUM(I28:I34)</f>
        <v>70.031982077253943</v>
      </c>
      <c r="J27" s="555">
        <f>SUM(J28:J34)</f>
        <v>65.365692610512568</v>
      </c>
      <c r="K27" s="555">
        <f t="shared" ref="K27" si="57">SUM(K28:K34)</f>
        <v>78.740220496179987</v>
      </c>
      <c r="L27" s="555">
        <f>SUM(L28:L34)</f>
        <v>72.010629058489812</v>
      </c>
      <c r="M27" s="555">
        <f t="shared" ref="M27:N27" si="58">SUM(M28:M34)</f>
        <v>73.289818921146761</v>
      </c>
      <c r="N27" s="555">
        <f t="shared" si="58"/>
        <v>73.674186720281355</v>
      </c>
      <c r="O27" s="492">
        <f t="shared" si="19"/>
        <v>1.7763903459556474E-2</v>
      </c>
      <c r="P27" s="492">
        <f t="shared" si="19"/>
        <v>5.2444910465414551E-3</v>
      </c>
      <c r="Q27" s="199"/>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E27" si="59">SUM(AJ28:AJ34)</f>
        <v>21.390789180826022</v>
      </c>
      <c r="AK27" s="555">
        <f t="shared" si="59"/>
        <v>17.234399310853377</v>
      </c>
      <c r="AL27" s="555">
        <f>SUM(AL28:AL34)</f>
        <v>16.690299412939375</v>
      </c>
      <c r="AM27" s="555">
        <f t="shared" si="59"/>
        <v>14.71641633642732</v>
      </c>
      <c r="AN27" s="555">
        <f t="shared" si="59"/>
        <v>19.62662346936974</v>
      </c>
      <c r="AO27" s="555">
        <f t="shared" si="59"/>
        <v>10.780452369960601</v>
      </c>
      <c r="AP27" s="555">
        <f t="shared" si="59"/>
        <v>18.416613864387813</v>
      </c>
      <c r="AQ27" s="555">
        <f t="shared" si="59"/>
        <v>16.542002906794416</v>
      </c>
      <c r="AR27" s="555">
        <f t="shared" si="59"/>
        <v>14.947951067269667</v>
      </c>
      <c r="AS27" s="563">
        <f t="shared" si="59"/>
        <v>24.528025270069392</v>
      </c>
      <c r="AT27" s="563">
        <f t="shared" si="59"/>
        <v>22.417184337016135</v>
      </c>
      <c r="AU27" s="563">
        <f t="shared" si="59"/>
        <v>16.847059821824789</v>
      </c>
      <c r="AV27" s="563">
        <f t="shared" si="59"/>
        <v>17.629680016721437</v>
      </c>
      <c r="AW27" s="563">
        <f t="shared" si="59"/>
        <v>19.955059686644663</v>
      </c>
      <c r="AX27" s="563">
        <f t="shared" si="59"/>
        <v>17.441262632723781</v>
      </c>
      <c r="AY27" s="563">
        <f t="shared" si="59"/>
        <v>16.984630117157483</v>
      </c>
      <c r="AZ27" s="563">
        <f t="shared" si="59"/>
        <v>19.641646456671445</v>
      </c>
      <c r="BA27" s="563">
        <f t="shared" si="59"/>
        <v>20.619711600923218</v>
      </c>
      <c r="BB27" s="563">
        <f t="shared" si="59"/>
        <v>14.55100818788825</v>
      </c>
      <c r="BC27" s="563">
        <f t="shared" si="59"/>
        <v>18.486790947787014</v>
      </c>
      <c r="BD27" s="563">
        <f t="shared" si="59"/>
        <v>19.505408981176437</v>
      </c>
      <c r="BE27" s="563">
        <f t="shared" si="59"/>
        <v>19.83918746090022</v>
      </c>
      <c r="BF27" s="492">
        <f t="shared" ref="BF27:BF34" si="60">IF(ISERROR(BE27/BA27),"N/A",IF(BA27&lt;0,"N/A",IF(BE27&lt;0,"N/A",IF(BE27/BA27-1&gt;300%,"&gt;±300%",IF(BE27/BA27-1&lt;-300%,"&gt;±300%",BE27/BA27-1)))))</f>
        <v>-3.7853300527639355E-2</v>
      </c>
      <c r="BG27" s="492">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92">
        <f t="shared" si="25"/>
        <v>-2.2770260610845749E-2</v>
      </c>
      <c r="CE27" s="492">
        <f t="shared" si="26"/>
        <v>0.19089641172831984</v>
      </c>
      <c r="CF27" s="19"/>
      <c r="CG27" s="36">
        <f t="shared" si="27"/>
        <v>72.382395577751922</v>
      </c>
    </row>
    <row r="28" spans="1:88" x14ac:dyDescent="0.35">
      <c r="A28" s="10"/>
      <c r="B28" s="10" t="s">
        <v>12</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92">
        <f t="shared" si="60"/>
        <v>-0.47620648433029322</v>
      </c>
      <c r="BG28" s="492">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92">
        <f t="shared" si="25"/>
        <v>-0.49303984837736559</v>
      </c>
      <c r="CE28" s="492">
        <f t="shared" si="26"/>
        <v>3.1631393714470546E-2</v>
      </c>
      <c r="CF28" s="19"/>
      <c r="CG28" s="13">
        <f t="shared" si="27"/>
        <v>16.371285030296114</v>
      </c>
    </row>
    <row r="29" spans="1:88"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92">
        <f t="shared" si="60"/>
        <v>-5.2636046710428763E-2</v>
      </c>
      <c r="BG29" s="492">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92">
        <f t="shared" si="25"/>
        <v>-6.2216616777771794E-2</v>
      </c>
      <c r="CE29" s="492">
        <f t="shared" si="26"/>
        <v>8.1774519776223187E-4</v>
      </c>
      <c r="CF29" s="19"/>
      <c r="CG29" s="13">
        <f t="shared" si="27"/>
        <v>4.7466915662101021</v>
      </c>
    </row>
    <row r="30" spans="1:8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92">
        <f t="shared" si="60"/>
        <v>1.9876504957507368E-2</v>
      </c>
      <c r="BG30" s="492">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92">
        <f t="shared" si="25"/>
        <v>4.6801197472003953E-3</v>
      </c>
      <c r="CE30" s="492">
        <f t="shared" si="26"/>
        <v>2.3252741296172941E-2</v>
      </c>
      <c r="CF30" s="19"/>
      <c r="CG30" s="13">
        <f t="shared" si="27"/>
        <v>2.7863293348768958</v>
      </c>
    </row>
    <row r="31" spans="1:88" x14ac:dyDescent="0.35">
      <c r="A31" s="10"/>
      <c r="B31" s="10" t="s">
        <v>11</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92">
        <f t="shared" si="60"/>
        <v>0.48380534870721892</v>
      </c>
      <c r="BG31" s="492">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92">
        <f t="shared" si="25"/>
        <v>1.044627124094244</v>
      </c>
      <c r="CE31" s="492">
        <f t="shared" si="26"/>
        <v>0.78258260465493734</v>
      </c>
      <c r="CF31" s="19"/>
      <c r="CG31" s="13">
        <f t="shared" si="27"/>
        <v>19.981156880974716</v>
      </c>
    </row>
    <row r="32" spans="1:88"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92">
        <f t="shared" si="60"/>
        <v>6.5509360849115073E-2</v>
      </c>
      <c r="BG32" s="492">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92">
        <f t="shared" si="25"/>
        <v>3.4785460410293734E-3</v>
      </c>
      <c r="CE32" s="492">
        <f t="shared" si="26"/>
        <v>3.8356028901253225E-2</v>
      </c>
      <c r="CF32" s="19"/>
      <c r="CG32" s="13">
        <f t="shared" si="27"/>
        <v>9.098668973548353</v>
      </c>
    </row>
    <row r="33" spans="1:85" x14ac:dyDescent="0.35">
      <c r="A33" s="10"/>
      <c r="B33" s="10" t="s">
        <v>218</v>
      </c>
      <c r="C33" s="7" t="s">
        <v>101</v>
      </c>
      <c r="D33" s="7" t="s">
        <v>101</v>
      </c>
      <c r="E33" s="7" t="s">
        <v>101</v>
      </c>
      <c r="F33" s="7" t="s">
        <v>101</v>
      </c>
      <c r="G33" s="7" t="s">
        <v>101</v>
      </c>
      <c r="H33" s="7" t="s">
        <v>101</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9"/>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59">
        <v>8.9854586125763955E-2</v>
      </c>
      <c r="AS33" s="859">
        <v>0.12691077540177917</v>
      </c>
      <c r="AT33" s="859">
        <v>0.12931064866301503</v>
      </c>
      <c r="AU33" s="859">
        <v>0.18612991276503388</v>
      </c>
      <c r="AV33" s="859">
        <v>9.4736343832149669E-2</v>
      </c>
      <c r="AW33" s="859">
        <v>9.4101873560053256E-2</v>
      </c>
      <c r="AX33" s="859">
        <v>9.6281958405740442E-2</v>
      </c>
      <c r="AY33" s="859">
        <v>9.6605134692638248E-2</v>
      </c>
      <c r="AZ33" s="859">
        <v>0.1276301732204119</v>
      </c>
      <c r="BA33" s="859">
        <v>0.1507040465116839</v>
      </c>
      <c r="BB33" s="859">
        <v>0.2323067992530608</v>
      </c>
      <c r="BC33" s="859">
        <v>0.37829887778631283</v>
      </c>
      <c r="BD33" s="859">
        <v>0.37323164852697144</v>
      </c>
      <c r="BE33" s="859">
        <v>0.43073467703775509</v>
      </c>
      <c r="BF33" s="492">
        <f t="shared" si="60"/>
        <v>1.8581493795812625</v>
      </c>
      <c r="BG33" s="492">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92">
        <f t="shared" si="25"/>
        <v>1.8884925696113317</v>
      </c>
      <c r="CE33" s="492">
        <f t="shared" si="26"/>
        <v>0.3166702436552753</v>
      </c>
      <c r="CF33" s="19"/>
      <c r="CG33" s="13">
        <f t="shared" si="27"/>
        <v>1.4145720026041002</v>
      </c>
    </row>
    <row r="34" spans="1:85" x14ac:dyDescent="0.35">
      <c r="A34" s="29"/>
      <c r="B34" s="29" t="s">
        <v>2</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9"/>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12">
        <f t="shared" si="60"/>
        <v>2.1645044600257179E-2</v>
      </c>
      <c r="BG34" s="612">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9">
        <f t="shared" si="74"/>
        <v>8.260139340096643</v>
      </c>
      <c r="BW34" s="599">
        <f t="shared" si="75"/>
        <v>8.1527776497577946</v>
      </c>
      <c r="BX34" s="599">
        <f t="shared" si="76"/>
        <v>8.262473265120331</v>
      </c>
      <c r="BY34" s="599">
        <f t="shared" si="77"/>
        <v>8.7659591742534282</v>
      </c>
      <c r="BZ34" s="599">
        <f t="shared" si="78"/>
        <v>8.2868419354344312</v>
      </c>
      <c r="CA34" s="599">
        <f t="shared" si="79"/>
        <v>8.7713011119614315</v>
      </c>
      <c r="CB34" s="599">
        <f t="shared" si="83"/>
        <v>8.9749431698641775</v>
      </c>
      <c r="CC34" s="599">
        <f t="shared" si="24"/>
        <v>9.0087486193774655</v>
      </c>
      <c r="CD34" s="545">
        <f t="shared" si="25"/>
        <v>2.707095610846455E-2</v>
      </c>
      <c r="CE34" s="545">
        <f t="shared" si="26"/>
        <v>3.7666477517985797E-3</v>
      </c>
      <c r="CF34" s="19"/>
      <c r="CG34" s="611">
        <f t="shared" si="27"/>
        <v>17.983691789241643</v>
      </c>
    </row>
    <row r="35" spans="1:85" x14ac:dyDescent="0.35">
      <c r="A35" s="37"/>
      <c r="B35" s="37"/>
      <c r="C35" s="37"/>
      <c r="D35" s="37"/>
      <c r="E35" s="37"/>
      <c r="F35" s="37"/>
      <c r="G35" s="37"/>
      <c r="H35" s="37"/>
      <c r="I35" s="628"/>
      <c r="J35" s="37"/>
      <c r="K35" s="37"/>
      <c r="L35" s="37"/>
      <c r="M35" s="37"/>
      <c r="N35" s="37"/>
      <c r="O35" s="37"/>
      <c r="P35" s="539"/>
      <c r="Q35" s="199"/>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58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23" t="s">
        <v>3</v>
      </c>
      <c r="B36" s="9"/>
      <c r="C36" s="656">
        <v>29.081756749611362</v>
      </c>
      <c r="D36" s="656">
        <v>4.6655224731996841</v>
      </c>
      <c r="E36" s="656">
        <v>9.4865623621726911</v>
      </c>
      <c r="F36" s="656">
        <v>16.640363487745539</v>
      </c>
      <c r="G36" s="656">
        <v>8.5534578675327531</v>
      </c>
      <c r="H36" s="656">
        <v>0.46655224731996842</v>
      </c>
      <c r="I36" s="656">
        <v>39.327434709196346</v>
      </c>
      <c r="J36" s="656">
        <v>49.201940701265357</v>
      </c>
      <c r="K36" s="656">
        <f>SUM(K37:K40)</f>
        <v>-0.10511487066493341</v>
      </c>
      <c r="L36" s="656">
        <f t="shared" ref="L36:N36" si="92">SUM(L37:L40)</f>
        <v>-16.050749004600284</v>
      </c>
      <c r="M36" s="656">
        <f t="shared" si="92"/>
        <v>14.042929538465891</v>
      </c>
      <c r="N36" s="656">
        <f t="shared" si="92"/>
        <v>16.089106645653004</v>
      </c>
      <c r="O36" s="492" t="str">
        <f t="shared" si="19"/>
        <v>N/A</v>
      </c>
      <c r="P36" s="492">
        <f t="shared" si="19"/>
        <v>0.14570870711715078</v>
      </c>
      <c r="Q36" s="199"/>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93">SUM(AJ37:AJ40)</f>
        <v>24.787984894217573</v>
      </c>
      <c r="AK36" s="656">
        <f t="shared" si="93"/>
        <v>4.0374863215252565</v>
      </c>
      <c r="AL36" s="656">
        <f t="shared" si="93"/>
        <v>7.9023599265598401</v>
      </c>
      <c r="AM36" s="656">
        <f t="shared" si="93"/>
        <v>2.5996035668936806</v>
      </c>
      <c r="AN36" s="656">
        <f t="shared" si="93"/>
        <v>2.6891803715862315</v>
      </c>
      <c r="AO36" s="656">
        <f t="shared" si="93"/>
        <v>12.43568089851931</v>
      </c>
      <c r="AP36" s="656">
        <f t="shared" si="93"/>
        <v>30.120078631875813</v>
      </c>
      <c r="AQ36" s="656">
        <f t="shared" si="93"/>
        <v>4.0794962489416866</v>
      </c>
      <c r="AR36" s="656">
        <f t="shared" si="93"/>
        <v>5.1588873910638027</v>
      </c>
      <c r="AS36" s="656">
        <f t="shared" si="93"/>
        <v>6.2988138091586006</v>
      </c>
      <c r="AT36" s="656">
        <f t="shared" si="93"/>
        <v>-8.2262954820769494</v>
      </c>
      <c r="AU36" s="656">
        <f t="shared" si="93"/>
        <v>-3.3365205888103873</v>
      </c>
      <c r="AV36" s="656">
        <f t="shared" si="93"/>
        <v>-4.1149503280105861</v>
      </c>
      <c r="AW36" s="656">
        <f t="shared" si="93"/>
        <v>-3.9710810082699761</v>
      </c>
      <c r="AX36" s="656">
        <f t="shared" si="93"/>
        <v>-7.0317321828243617</v>
      </c>
      <c r="AY36" s="656">
        <f t="shared" si="93"/>
        <v>-0.93298548549535942</v>
      </c>
      <c r="AZ36" s="656">
        <f t="shared" si="93"/>
        <v>7.112657789901494</v>
      </c>
      <c r="BA36" s="656">
        <f>SUM(BA37:BA40)</f>
        <v>6.0721007447055904</v>
      </c>
      <c r="BB36" s="656">
        <f>SUM(BB37:BB40)</f>
        <v>1.56120048112364</v>
      </c>
      <c r="BC36" s="656">
        <f>SUM(BC37:BC40)</f>
        <v>-0.70302947726483489</v>
      </c>
      <c r="BD36" s="656">
        <f>SUM(BD37:BD40)</f>
        <v>3.6501859794448301</v>
      </c>
      <c r="BE36" s="656">
        <f>SUM(BE37:BE40)</f>
        <v>14.37605095883244</v>
      </c>
      <c r="BF36" s="492">
        <f t="shared" ref="BF36:BF40" si="94">IF(ISERROR(BE36/BA36),"N/A",IF(BA36&lt;0,"N/A",IF(BE36&lt;0,"N/A",IF(BE36/BA36-1&gt;300%,"&gt;±300%",IF(BE36/BA36-1&lt;-300%,"&gt;±300%",BE36/BA36-1)))))</f>
        <v>1.3675580434608667</v>
      </c>
      <c r="BG36" s="492">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92">
        <f t="shared" si="25"/>
        <v>0.36720265987142464</v>
      </c>
      <c r="CE36" s="492" t="str">
        <f t="shared" si="26"/>
        <v>&gt;±300%</v>
      </c>
      <c r="CF36" s="19"/>
      <c r="CG36" s="36">
        <f t="shared" si="27"/>
        <v>18.884407942136075</v>
      </c>
    </row>
    <row r="37" spans="1:85"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5.5896254863114487</v>
      </c>
      <c r="O37" s="26">
        <f t="shared" si="19"/>
        <v>0.24520981274048959</v>
      </c>
      <c r="P37" s="26">
        <f t="shared" si="19"/>
        <v>-0.44288717836913538</v>
      </c>
      <c r="Q37" s="199"/>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658">
        <v>0.5408652706521706</v>
      </c>
      <c r="BF37" s="492">
        <f t="shared" si="94"/>
        <v>-0.62868785341258338</v>
      </c>
      <c r="BG37" s="492">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92">
        <f t="shared" si="25"/>
        <v>-0.53344885409976728</v>
      </c>
      <c r="CE37" s="492">
        <f t="shared" si="26"/>
        <v>-0.4449176150355928</v>
      </c>
      <c r="CF37" s="19"/>
      <c r="CG37" s="13">
        <f t="shared" si="27"/>
        <v>7.1252003547164371</v>
      </c>
    </row>
    <row r="38" spans="1:85" x14ac:dyDescent="0.35">
      <c r="A38" s="10"/>
      <c r="B38" s="10" t="s">
        <v>232</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4.1671133472441939</v>
      </c>
      <c r="N38" s="658">
        <v>5.8339586861418704</v>
      </c>
      <c r="O38" s="26">
        <f t="shared" si="19"/>
        <v>0.48814595101700697</v>
      </c>
      <c r="P38" s="26">
        <f t="shared" si="19"/>
        <v>0.39999999999999969</v>
      </c>
      <c r="Q38" s="199"/>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658">
        <v>0.12715623038345716</v>
      </c>
      <c r="AK38" s="658">
        <v>0.12715623038345716</v>
      </c>
      <c r="AL38" s="658">
        <v>0.12715623038345716</v>
      </c>
      <c r="AM38" s="658">
        <v>0.12715623038345716</v>
      </c>
      <c r="AN38" s="658">
        <v>0.41785684469291223</v>
      </c>
      <c r="AO38" s="658">
        <v>0.20892842234645612</v>
      </c>
      <c r="AP38" s="658">
        <v>0.10446421117322806</v>
      </c>
      <c r="AQ38" s="658">
        <v>0.10446421117322806</v>
      </c>
      <c r="AR38" s="658">
        <v>0.20892842234645612</v>
      </c>
      <c r="AS38" s="658">
        <v>0.20892842234645612</v>
      </c>
      <c r="AT38" s="658">
        <v>0.20892842234645612</v>
      </c>
      <c r="AU38" s="658">
        <v>0.20892842234645612</v>
      </c>
      <c r="AV38" s="658">
        <v>0.70005118523427867</v>
      </c>
      <c r="AW38" s="658">
        <v>0.70005118523427867</v>
      </c>
      <c r="AX38" s="658">
        <v>0.70005118523427867</v>
      </c>
      <c r="AY38" s="658">
        <v>0.70005118523427867</v>
      </c>
      <c r="AZ38" s="658">
        <v>0.95843606986616459</v>
      </c>
      <c r="BA38" s="658">
        <v>0.62506700208662902</v>
      </c>
      <c r="BB38" s="658">
        <v>1.0834494702834903</v>
      </c>
      <c r="BC38" s="658">
        <v>1.5001608050079096</v>
      </c>
      <c r="BD38" s="658">
        <v>1.6589975845034983</v>
      </c>
      <c r="BE38" s="658">
        <v>1.267992937267705</v>
      </c>
      <c r="BF38" s="492">
        <f t="shared" si="94"/>
        <v>1.0285712300198688</v>
      </c>
      <c r="BG38" s="492">
        <f t="shared" si="95"/>
        <v>-0.23568729146330403</v>
      </c>
      <c r="BH38" s="4"/>
      <c r="BI38" s="7" t="s">
        <v>101</v>
      </c>
      <c r="BJ38" s="7" t="s">
        <v>101</v>
      </c>
      <c r="BK38" s="7" t="s">
        <v>101</v>
      </c>
      <c r="BL38" s="7" t="s">
        <v>101</v>
      </c>
      <c r="BM38" s="7" t="s">
        <v>101</v>
      </c>
      <c r="BN38" s="7" t="s">
        <v>101</v>
      </c>
      <c r="BO38" s="7" t="s">
        <v>101</v>
      </c>
      <c r="BP38" s="7" t="s">
        <v>101</v>
      </c>
      <c r="BQ38" s="7" t="s">
        <v>101</v>
      </c>
      <c r="BR38" s="7" t="s">
        <v>101</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92">
        <f t="shared" si="25"/>
        <v>0.84842743510538687</v>
      </c>
      <c r="CE38" s="492">
        <f t="shared" si="26"/>
        <v>0.13290713764523732</v>
      </c>
      <c r="CF38" s="19"/>
      <c r="CG38" s="13">
        <f t="shared" si="27"/>
        <v>5.5106007970626028</v>
      </c>
    </row>
    <row r="39" spans="1:85"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4.6655224731996841</v>
      </c>
      <c r="O39" s="26" t="str">
        <f t="shared" si="19"/>
        <v>N/A</v>
      </c>
      <c r="P39" s="26" t="str">
        <f t="shared" si="19"/>
        <v>N/A</v>
      </c>
      <c r="Q39" s="199"/>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21.377454546302822</v>
      </c>
      <c r="AK39" s="658">
        <v>1.5642756844787988</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658">
        <v>13.81160903294915</v>
      </c>
      <c r="BF39" s="492">
        <f t="shared" si="94"/>
        <v>1.8609267384883261</v>
      </c>
      <c r="BG39" s="492"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92">
        <f t="shared" si="25"/>
        <v>1.3271774218525101</v>
      </c>
      <c r="CE39" s="492" t="str">
        <f t="shared" si="26"/>
        <v>N/A</v>
      </c>
      <c r="CF39" s="19"/>
      <c r="CG39" s="13">
        <f t="shared" si="27"/>
        <v>7.4636366068090361</v>
      </c>
    </row>
    <row r="40" spans="1:85"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v>
      </c>
      <c r="O40" s="26" t="str">
        <f t="shared" si="19"/>
        <v>N/A</v>
      </c>
      <c r="P40" s="26">
        <f t="shared" si="19"/>
        <v>-1</v>
      </c>
      <c r="Q40" s="199"/>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658">
        <v>-1.2444162820365858</v>
      </c>
      <c r="BF40" s="492" t="str">
        <f t="shared" si="94"/>
        <v>N/A</v>
      </c>
      <c r="BG40" s="492"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92" t="str">
        <f t="shared" si="25"/>
        <v>N/A</v>
      </c>
      <c r="CE40" s="492" t="str">
        <f t="shared" si="26"/>
        <v>N/A</v>
      </c>
      <c r="CF40" s="19"/>
      <c r="CG40" s="13">
        <f t="shared" si="27"/>
        <v>-1.2150298164520017</v>
      </c>
    </row>
    <row r="41" spans="1:85" x14ac:dyDescent="0.35">
      <c r="A41" s="23"/>
      <c r="B41" s="4"/>
      <c r="C41" s="9"/>
      <c r="D41" s="9"/>
      <c r="E41" s="9"/>
      <c r="F41" s="9"/>
      <c r="G41" s="9"/>
      <c r="H41" s="9"/>
      <c r="I41" s="627"/>
      <c r="J41" s="9"/>
      <c r="K41" s="9"/>
      <c r="L41" s="9"/>
      <c r="M41" s="9"/>
      <c r="N41" s="9"/>
      <c r="O41" s="9"/>
      <c r="P41" s="492"/>
      <c r="Q41" s="199"/>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f t="shared" si="27"/>
        <v>0</v>
      </c>
    </row>
    <row r="42" spans="1:85" x14ac:dyDescent="0.35">
      <c r="A42" s="33" t="s">
        <v>26</v>
      </c>
      <c r="B42" s="34"/>
      <c r="C42" s="560">
        <v>267.64547254588854</v>
      </c>
      <c r="D42" s="560">
        <v>251.62717872123628</v>
      </c>
      <c r="E42" s="560">
        <v>257.07028827330259</v>
      </c>
      <c r="F42" s="560">
        <v>262.20236299382225</v>
      </c>
      <c r="G42" s="560">
        <v>246.80613883226329</v>
      </c>
      <c r="H42" s="560">
        <v>230.63232759183771</v>
      </c>
      <c r="I42" s="582">
        <v>260.61451475752125</v>
      </c>
      <c r="J42" s="560">
        <f>SUM(J21,J25,J27,J36)</f>
        <v>242.25414877025389</v>
      </c>
      <c r="K42" s="560">
        <f>SUM(K21,K25,K27,K36)</f>
        <v>216.86334274370637</v>
      </c>
      <c r="L42" s="560">
        <f>SUM(L21,L25,L27,L36)</f>
        <v>201.15562371229248</v>
      </c>
      <c r="M42" s="560">
        <f t="shared" ref="M42" si="102">SUM(M21,M25,M27,M36)</f>
        <v>245.45949104419793</v>
      </c>
      <c r="N42" s="560">
        <f>SUM(N21,N25,N27,N36)</f>
        <v>252.48593481526385</v>
      </c>
      <c r="O42" s="561">
        <f t="shared" si="19"/>
        <v>0.22024672496987741</v>
      </c>
      <c r="P42" s="561">
        <f t="shared" si="19"/>
        <v>2.8625675630528757E-2</v>
      </c>
      <c r="Q42" s="199"/>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61">
        <f t="shared" si="25"/>
        <v>4.3263693296952566E-2</v>
      </c>
      <c r="CE42" s="561">
        <f t="shared" si="26"/>
        <v>0.24038780832594941</v>
      </c>
      <c r="CF42" s="19"/>
      <c r="CG42" s="645">
        <f t="shared" si="27"/>
        <v>251.23712617427259</v>
      </c>
    </row>
    <row r="43" spans="1:85" x14ac:dyDescent="0.35">
      <c r="A43" s="3"/>
      <c r="B43" s="6"/>
      <c r="C43" s="546"/>
      <c r="D43" s="546"/>
      <c r="E43" s="546"/>
      <c r="F43" s="546"/>
      <c r="G43" s="6"/>
      <c r="H43" s="6"/>
      <c r="I43" s="629"/>
      <c r="J43" s="6"/>
      <c r="K43" s="6"/>
      <c r="L43" s="6"/>
      <c r="M43" s="6"/>
      <c r="N43" s="6"/>
      <c r="O43" s="546"/>
      <c r="P43" s="492"/>
      <c r="Q43" s="199"/>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492"/>
      <c r="BG43" s="492"/>
      <c r="BH43" s="4"/>
      <c r="BI43" s="39"/>
      <c r="BW43" s="613"/>
      <c r="BX43" s="613"/>
      <c r="BY43" s="613"/>
      <c r="BZ43" s="613"/>
      <c r="CA43" s="613"/>
      <c r="CB43" s="613"/>
      <c r="CC43" s="613"/>
      <c r="CD43" s="614"/>
      <c r="CE43" s="614"/>
      <c r="CF43" s="19"/>
      <c r="CG43" s="646"/>
    </row>
    <row r="44" spans="1:85" x14ac:dyDescent="0.35">
      <c r="A44" s="41" t="s">
        <v>7</v>
      </c>
      <c r="B44" s="42"/>
      <c r="C44" s="838">
        <v>-23.327612365998419</v>
      </c>
      <c r="D44" s="838">
        <v>-25.193821355278292</v>
      </c>
      <c r="E44" s="838">
        <v>-11.041736519905918</v>
      </c>
      <c r="F44" s="838">
        <v>-15.085189330012311</v>
      </c>
      <c r="G44" s="838">
        <v>4.354487641653038</v>
      </c>
      <c r="H44" s="838">
        <v>20.994851129398576</v>
      </c>
      <c r="I44" s="838">
        <f>I18-I42</f>
        <v>-5.9939226437724926</v>
      </c>
      <c r="J44" s="838">
        <f>J18-J42</f>
        <v>-27.63301492351809</v>
      </c>
      <c r="K44" s="839">
        <f>K18-K42</f>
        <v>41.582653210198202</v>
      </c>
      <c r="L44" s="838">
        <f>L18-L42</f>
        <v>26.738760375810472</v>
      </c>
      <c r="M44" s="838">
        <f t="shared" ref="M44:N44" si="105">M18-M42</f>
        <v>-22.749378352294372</v>
      </c>
      <c r="N44" s="838">
        <f t="shared" si="105"/>
        <v>-31.9896889646933</v>
      </c>
      <c r="O44" s="840" t="str">
        <f t="shared" si="19"/>
        <v>N/A</v>
      </c>
      <c r="P44" s="840" t="str">
        <f t="shared" si="19"/>
        <v>N/A</v>
      </c>
      <c r="Q44" s="199"/>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-28.080118960225981</v>
      </c>
      <c r="AK44" s="833">
        <f t="shared" ref="AK44:AZ44" si="106">AK18-AK42</f>
        <v>7.5499865913446698</v>
      </c>
      <c r="AL44" s="833">
        <f t="shared" si="106"/>
        <v>1.4139553041683826</v>
      </c>
      <c r="AM44" s="833">
        <f t="shared" si="106"/>
        <v>13.122332257148287</v>
      </c>
      <c r="AN44" s="833">
        <f t="shared" si="106"/>
        <v>-1.0089778778725673</v>
      </c>
      <c r="AO44" s="833">
        <f t="shared" si="106"/>
        <v>-5.4720434094964219</v>
      </c>
      <c r="AP44" s="833">
        <f t="shared" si="106"/>
        <v>-24.732178177094951</v>
      </c>
      <c r="AQ44" s="833">
        <f t="shared" si="106"/>
        <v>3.457689091288195</v>
      </c>
      <c r="AR44" s="833">
        <f t="shared" si="106"/>
        <v>4.5269737170115434</v>
      </c>
      <c r="AS44" s="833">
        <f t="shared" si="106"/>
        <v>0.84634313712986398</v>
      </c>
      <c r="AT44" s="833">
        <f t="shared" si="106"/>
        <v>17.35359296444075</v>
      </c>
      <c r="AU44" s="833">
        <f t="shared" si="106"/>
        <v>18.856904886194101</v>
      </c>
      <c r="AV44" s="833">
        <f t="shared" si="106"/>
        <v>4.4062139275785128</v>
      </c>
      <c r="AW44" s="833">
        <f t="shared" si="106"/>
        <v>9.8819178658102302</v>
      </c>
      <c r="AX44" s="833">
        <f t="shared" si="106"/>
        <v>9.9035726540766333</v>
      </c>
      <c r="AY44" s="833">
        <f t="shared" si="106"/>
        <v>2.5386808240171987</v>
      </c>
      <c r="AZ44" s="833">
        <f t="shared" si="106"/>
        <v>-15.880674291106551</v>
      </c>
      <c r="BA44" s="833">
        <f>BA18-BA42</f>
        <v>-8.4944414853245647</v>
      </c>
      <c r="BB44" s="833">
        <f>BB18-BB42</f>
        <v>2.1888145619297461</v>
      </c>
      <c r="BC44" s="833">
        <f>BC18-BC42</f>
        <v>-0.55233121833717291</v>
      </c>
      <c r="BD44" s="833">
        <f>BD18-BD42</f>
        <v>-13.708983878725505</v>
      </c>
      <c r="BE44" s="833">
        <f>BE18-BE42</f>
        <v>-14.420142138017496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47" t="str">
        <f t="shared" si="25"/>
        <v>N/A</v>
      </c>
      <c r="CE44" s="547" t="str">
        <f t="shared" si="26"/>
        <v>N/A</v>
      </c>
      <c r="CF44" s="19"/>
      <c r="CG44" s="46">
        <f t="shared" si="27"/>
        <v>-26.492642673150428</v>
      </c>
    </row>
    <row r="45" spans="1:85" s="712" customFormat="1" x14ac:dyDescent="0.35">
      <c r="A45" s="295"/>
      <c r="B45" s="98"/>
      <c r="C45" s="98"/>
      <c r="D45" s="98"/>
      <c r="E45" s="98"/>
      <c r="F45" s="98"/>
      <c r="G45" s="98"/>
      <c r="H45" s="98"/>
      <c r="I45" s="713"/>
      <c r="J45" s="98"/>
      <c r="K45" s="98"/>
      <c r="L45" s="98"/>
      <c r="M45" s="98"/>
      <c r="N45" s="98"/>
      <c r="O45" s="98"/>
      <c r="P45" s="735"/>
      <c r="Q45" s="199"/>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837"/>
      <c r="BF45" s="711"/>
      <c r="BG45" s="711"/>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1" t="s">
        <v>38</v>
      </c>
      <c r="B46" s="660">
        <v>4140</v>
      </c>
      <c r="C46" s="43">
        <v>105.44080789431285</v>
      </c>
      <c r="D46" s="43">
        <v>80.246986539034566</v>
      </c>
      <c r="E46" s="43">
        <v>69.205250019128641</v>
      </c>
      <c r="F46" s="43">
        <v>54.120060689116336</v>
      </c>
      <c r="G46" s="43">
        <v>58.474548330769373</v>
      </c>
      <c r="H46" s="43">
        <v>79.469399460167949</v>
      </c>
      <c r="I46" s="630">
        <v>107.53379087075314</v>
      </c>
      <c r="J46" s="43">
        <v>79.900775947235047</v>
      </c>
      <c r="K46" s="43">
        <v>121.48342915743325</v>
      </c>
      <c r="L46" s="43">
        <v>148.22218953324369</v>
      </c>
      <c r="M46" s="43">
        <v>125.47281118094932</v>
      </c>
      <c r="N46" s="43">
        <v>93.483122216256021</v>
      </c>
      <c r="O46" s="547">
        <f t="shared" si="19"/>
        <v>-0.1534815969453216</v>
      </c>
      <c r="P46" s="547">
        <f t="shared" si="19"/>
        <v>-0.25495315410252262</v>
      </c>
      <c r="Q46" s="199"/>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29">
        <v>3650</v>
      </c>
      <c r="I47" s="9"/>
      <c r="J47" s="9"/>
      <c r="K47" s="9"/>
      <c r="L47" s="9"/>
      <c r="M47" s="9"/>
      <c r="N47" s="9"/>
      <c r="O47" s="492"/>
      <c r="P47" s="9"/>
      <c r="Q47" s="9"/>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854" customFormat="1" x14ac:dyDescent="0.35">
      <c r="A48" s="846"/>
      <c r="B48" s="846"/>
      <c r="C48" s="847"/>
      <c r="D48" s="848"/>
      <c r="E48" s="848"/>
      <c r="F48" s="848"/>
      <c r="G48" s="848"/>
      <c r="H48" s="848"/>
      <c r="I48" s="849"/>
      <c r="J48" s="849"/>
      <c r="K48" s="849"/>
      <c r="L48" s="849"/>
      <c r="M48" s="850"/>
      <c r="N48" s="850"/>
      <c r="O48" s="848"/>
      <c r="P48" s="848"/>
      <c r="Q48" s="848"/>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1"/>
      <c r="BF48" s="853"/>
      <c r="BG48" s="853"/>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row>
    <row r="49" spans="1:85" s="854" customFormat="1" x14ac:dyDescent="0.35">
      <c r="A49" s="846"/>
      <c r="B49" s="846"/>
      <c r="C49" s="848"/>
      <c r="D49" s="848"/>
      <c r="E49" s="848"/>
      <c r="F49" s="848"/>
      <c r="G49" s="848"/>
      <c r="H49" s="848"/>
      <c r="I49" s="855"/>
      <c r="J49" s="848"/>
      <c r="K49" s="848"/>
      <c r="L49" s="848"/>
      <c r="M49" s="856"/>
      <c r="N49" s="856"/>
      <c r="O49" s="848"/>
      <c r="P49" s="848"/>
      <c r="Q49" s="848"/>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1"/>
      <c r="BF49" s="853"/>
      <c r="BG49" s="853"/>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row>
    <row r="50" spans="1:85"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1"/>
      <c r="BF50" s="853"/>
      <c r="BG50" s="853"/>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row>
    <row r="51" spans="1:85"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1"/>
      <c r="BF51" s="853"/>
      <c r="BG51" s="853"/>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row>
    <row r="52" spans="1:85"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1"/>
      <c r="BF52" s="853"/>
      <c r="BG52" s="853"/>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row>
    <row r="53" spans="1:85" s="712"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8"/>
      <c r="BG53" s="728"/>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2"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8"/>
      <c r="BG54" s="728"/>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2"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8"/>
      <c r="BG55" s="728"/>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2"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8"/>
      <c r="BG56" s="728"/>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AN57" s="754"/>
    </row>
    <row r="58" spans="1:85" x14ac:dyDescent="0.35">
      <c r="AN58" s="754"/>
    </row>
    <row r="59" spans="1:85" x14ac:dyDescent="0.35">
      <c r="AN59" s="754"/>
    </row>
    <row r="60" spans="1:85" x14ac:dyDescent="0.35">
      <c r="AN60" s="754"/>
    </row>
    <row r="61" spans="1:85" x14ac:dyDescent="0.35">
      <c r="AN61" s="754"/>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dimension ref="A1:FB125"/>
  <sheetViews>
    <sheetView showGridLines="0" workbookViewId="0">
      <selection activeCell="BE42" sqref="BE42"/>
    </sheetView>
  </sheetViews>
  <sheetFormatPr defaultColWidth="9.26953125" defaultRowHeight="10" x14ac:dyDescent="0.2"/>
  <cols>
    <col min="1" max="1" width="5.81640625" style="675" customWidth="1"/>
    <col min="2" max="2" width="38.54296875" style="675" bestFit="1" customWidth="1"/>
    <col min="3" max="8" width="6.453125" style="829" hidden="1" customWidth="1"/>
    <col min="9" max="9" width="6.81640625" style="830" customWidth="1"/>
    <col min="10" max="12" width="6.453125" style="830" customWidth="1"/>
    <col min="13" max="13" width="6.81640625" style="830" bestFit="1" customWidth="1"/>
    <col min="14" max="14" width="6.453125" style="830" customWidth="1"/>
    <col min="15" max="15" width="8.54296875" style="829" bestFit="1" customWidth="1"/>
    <col min="16" max="16" width="8.81640625" style="829" bestFit="1" customWidth="1"/>
    <col min="17" max="17" width="4" style="829" customWidth="1"/>
    <col min="18" max="26" width="6.81640625" style="829" hidden="1" customWidth="1"/>
    <col min="27" max="46" width="6.81640625" style="769" hidden="1" customWidth="1"/>
    <col min="47" max="55" width="6.81640625" style="98" hidden="1" customWidth="1"/>
    <col min="56" max="56" width="6.81640625" style="98" bestFit="1" customWidth="1"/>
    <col min="57" max="57" width="6.81640625" style="98" customWidth="1"/>
    <col min="58" max="58" width="7.453125" style="98" bestFit="1" customWidth="1"/>
    <col min="59" max="59" width="6.7265625" style="829" bestFit="1" customWidth="1"/>
    <col min="60" max="62" width="6.7265625" style="549" bestFit="1" customWidth="1"/>
    <col min="63" max="79" width="6.7265625" style="829" bestFit="1" customWidth="1"/>
    <col min="80" max="80" width="9.26953125" style="829"/>
    <col min="81" max="81" width="30.453125" style="829" bestFit="1" customWidth="1"/>
    <col min="82" max="82" width="4.81640625" style="829" hidden="1" customWidth="1"/>
    <col min="83" max="92" width="4.81640625" style="829" bestFit="1" customWidth="1"/>
    <col min="93" max="93" width="5" style="829" bestFit="1" customWidth="1"/>
    <col min="94" max="94" width="8.54296875" style="829" bestFit="1" customWidth="1"/>
    <col min="95" max="95" width="8.81640625" style="829" bestFit="1" customWidth="1"/>
    <col min="96" max="96" width="3" style="829" customWidth="1"/>
    <col min="97" max="131" width="6.81640625" style="829" hidden="1" customWidth="1"/>
    <col min="132" max="135" width="6.81640625" style="829" bestFit="1" customWidth="1"/>
    <col min="136" max="136" width="6.81640625" style="829" customWidth="1"/>
    <col min="137" max="137" width="7.7265625" style="829" customWidth="1"/>
    <col min="138" max="157" width="6.7265625" style="829" bestFit="1" customWidth="1"/>
    <col min="158" max="16384" width="9.26953125" style="675"/>
  </cols>
  <sheetData>
    <row r="1" spans="1:158" x14ac:dyDescent="0.2">
      <c r="B1" s="295" t="s">
        <v>51</v>
      </c>
      <c r="R1" s="831"/>
      <c r="BG1" s="549"/>
      <c r="BJ1" s="829"/>
      <c r="CC1" s="98" t="s">
        <v>52</v>
      </c>
    </row>
    <row r="2" spans="1:158" ht="10.5" x14ac:dyDescent="0.25">
      <c r="B2" s="1"/>
      <c r="C2" s="2"/>
      <c r="D2" s="2"/>
      <c r="E2" s="2"/>
      <c r="F2" s="2"/>
      <c r="G2" s="2"/>
      <c r="H2" s="2"/>
      <c r="I2" s="466"/>
      <c r="J2" s="466"/>
      <c r="K2" s="466"/>
      <c r="L2" s="466"/>
      <c r="M2" s="466"/>
      <c r="N2" s="466"/>
      <c r="O2" s="2"/>
      <c r="P2" s="2"/>
      <c r="Q2" s="2"/>
      <c r="BG2" s="549"/>
      <c r="BJ2" s="829"/>
    </row>
    <row r="3" spans="1:158" ht="10.5" x14ac:dyDescent="0.2">
      <c r="B3" s="16" t="s">
        <v>223</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633"/>
      <c r="BG3" s="549"/>
      <c r="BJ3" s="21"/>
      <c r="BK3" s="21"/>
      <c r="BL3" s="21"/>
      <c r="BM3" s="21"/>
      <c r="BN3" s="21"/>
      <c r="BO3" s="21"/>
      <c r="BP3" s="21"/>
      <c r="BQ3" s="21"/>
      <c r="BR3" s="21"/>
      <c r="BS3" s="21"/>
      <c r="BT3" s="21"/>
    </row>
    <row r="4" spans="1:158"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819" t="s">
        <v>214</v>
      </c>
      <c r="P4" s="819" t="s">
        <v>215</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180</v>
      </c>
      <c r="AY4" s="529" t="s">
        <v>183</v>
      </c>
      <c r="AZ4" s="529" t="s">
        <v>188</v>
      </c>
      <c r="BA4" s="529" t="s">
        <v>189</v>
      </c>
      <c r="BB4" s="529" t="s">
        <v>196</v>
      </c>
      <c r="BC4" s="529" t="s">
        <v>207</v>
      </c>
      <c r="BD4" s="529" t="s">
        <v>217</v>
      </c>
      <c r="BE4" s="529" t="s">
        <v>224</v>
      </c>
      <c r="BF4" s="529"/>
      <c r="BG4" s="527" t="s">
        <v>39</v>
      </c>
      <c r="BH4" s="527" t="s">
        <v>40</v>
      </c>
      <c r="BI4" s="527" t="s">
        <v>47</v>
      </c>
      <c r="BJ4" s="527" t="s">
        <v>50</v>
      </c>
      <c r="BK4" s="527" t="s">
        <v>57</v>
      </c>
      <c r="BL4" s="527" t="s">
        <v>59</v>
      </c>
      <c r="BM4" s="527" t="s">
        <v>64</v>
      </c>
      <c r="BN4" s="527" t="s">
        <v>66</v>
      </c>
      <c r="BO4" s="527" t="s">
        <v>71</v>
      </c>
      <c r="BP4" s="527" t="s">
        <v>81</v>
      </c>
      <c r="BQ4" s="527" t="s">
        <v>93</v>
      </c>
      <c r="BR4" s="527" t="s">
        <v>94</v>
      </c>
      <c r="BS4" s="527" t="s">
        <v>109</v>
      </c>
      <c r="BT4" s="527" t="s">
        <v>134</v>
      </c>
      <c r="BU4" s="527" t="s">
        <v>147</v>
      </c>
      <c r="BV4" s="527" t="s">
        <v>161</v>
      </c>
      <c r="BW4" s="527" t="s">
        <v>177</v>
      </c>
      <c r="BX4" s="527" t="s">
        <v>186</v>
      </c>
      <c r="BY4" s="527" t="s">
        <v>193</v>
      </c>
      <c r="BZ4" s="527" t="s">
        <v>210</v>
      </c>
      <c r="CA4" s="527" t="s">
        <v>230</v>
      </c>
      <c r="CB4" s="527"/>
      <c r="CC4" s="12" t="s">
        <v>120</v>
      </c>
      <c r="CD4" s="527">
        <v>2013</v>
      </c>
      <c r="CE4" s="527">
        <v>2014</v>
      </c>
      <c r="CF4" s="527">
        <v>2015</v>
      </c>
      <c r="CG4" s="527">
        <v>2016</v>
      </c>
      <c r="CH4" s="527">
        <v>2017</v>
      </c>
      <c r="CI4" s="527">
        <v>2018</v>
      </c>
      <c r="CJ4" s="527">
        <v>2019</v>
      </c>
      <c r="CK4" s="527">
        <v>2020</v>
      </c>
      <c r="CL4" s="527">
        <v>2021</v>
      </c>
      <c r="CM4" s="527">
        <v>2022</v>
      </c>
      <c r="CN4" s="527">
        <f>M4</f>
        <v>2023</v>
      </c>
      <c r="CO4" s="527" t="str">
        <f>N4</f>
        <v>2024f</v>
      </c>
      <c r="CP4" s="112" t="str">
        <f>O4</f>
        <v>2023/2022 Growth %</v>
      </c>
      <c r="CQ4" s="112" t="str">
        <f>P4</f>
        <v>2024f/2023 Growth %</v>
      </c>
      <c r="CR4" s="527"/>
      <c r="CS4" s="527" t="s">
        <v>20</v>
      </c>
      <c r="CT4" s="527" t="s">
        <v>34</v>
      </c>
      <c r="CU4" s="527" t="s">
        <v>45</v>
      </c>
      <c r="CV4" s="527" t="s">
        <v>46</v>
      </c>
      <c r="CW4" s="527" t="s">
        <v>48</v>
      </c>
      <c r="CX4" s="527" t="s">
        <v>49</v>
      </c>
      <c r="CY4" s="527" t="s">
        <v>53</v>
      </c>
      <c r="CZ4" s="527" t="s">
        <v>54</v>
      </c>
      <c r="DA4" s="527" t="s">
        <v>55</v>
      </c>
      <c r="DB4" s="527" t="s">
        <v>56</v>
      </c>
      <c r="DC4" s="527" t="s">
        <v>60</v>
      </c>
      <c r="DD4" s="527" t="s">
        <v>61</v>
      </c>
      <c r="DE4" s="527" t="s">
        <v>62</v>
      </c>
      <c r="DF4" s="527" t="s">
        <v>63</v>
      </c>
      <c r="DG4" s="527" t="s">
        <v>67</v>
      </c>
      <c r="DH4" s="527" t="s">
        <v>70</v>
      </c>
      <c r="DI4" s="527" t="s">
        <v>74</v>
      </c>
      <c r="DJ4" s="527" t="s">
        <v>80</v>
      </c>
      <c r="DK4" s="112" t="s">
        <v>82</v>
      </c>
      <c r="DL4" s="112" t="s">
        <v>88</v>
      </c>
      <c r="DM4" s="112" t="s">
        <v>89</v>
      </c>
      <c r="DN4" s="112" t="s">
        <v>87</v>
      </c>
      <c r="DO4" s="112" t="s">
        <v>90</v>
      </c>
      <c r="DP4" s="112" t="s">
        <v>107</v>
      </c>
      <c r="DQ4" s="112" t="s">
        <v>124</v>
      </c>
      <c r="DR4" s="112" t="s">
        <v>132</v>
      </c>
      <c r="DS4" s="112" t="s">
        <v>141</v>
      </c>
      <c r="DT4" s="112" t="s">
        <v>146</v>
      </c>
      <c r="DU4" s="112" t="s">
        <v>151</v>
      </c>
      <c r="DV4" s="112" t="s">
        <v>158</v>
      </c>
      <c r="DW4" s="112" t="s">
        <v>169</v>
      </c>
      <c r="DX4" s="112" t="s">
        <v>174</v>
      </c>
      <c r="DY4" s="112" t="s">
        <v>180</v>
      </c>
      <c r="DZ4" s="772" t="str">
        <f>AY4</f>
        <v>Q4 2022</v>
      </c>
      <c r="EA4" s="772" t="s">
        <v>188</v>
      </c>
      <c r="EB4" s="772" t="s">
        <v>189</v>
      </c>
      <c r="EC4" s="772" t="str">
        <f>BB4</f>
        <v>Q3 2023</v>
      </c>
      <c r="ED4" s="772" t="str">
        <f>BC4</f>
        <v>Q4 2023</v>
      </c>
      <c r="EE4" s="772" t="str">
        <f>BD4</f>
        <v>Q1 2024</v>
      </c>
      <c r="EF4" s="772" t="str">
        <f>BE4</f>
        <v>Q2 2024</v>
      </c>
      <c r="EG4" s="112"/>
      <c r="EH4" s="527" t="str">
        <f>BG4</f>
        <v>H1 2014</v>
      </c>
      <c r="EI4" s="527" t="str">
        <f t="shared" ref="EI4:EX4" si="0">BH4</f>
        <v>H2 2014</v>
      </c>
      <c r="EJ4" s="527" t="str">
        <f t="shared" si="0"/>
        <v>H1 2015</v>
      </c>
      <c r="EK4" s="527" t="str">
        <f t="shared" si="0"/>
        <v>H2 2015</v>
      </c>
      <c r="EL4" s="527" t="str">
        <f t="shared" si="0"/>
        <v>H1 2016</v>
      </c>
      <c r="EM4" s="527" t="str">
        <f t="shared" si="0"/>
        <v>H2 2016</v>
      </c>
      <c r="EN4" s="527" t="str">
        <f t="shared" si="0"/>
        <v>H1 2017</v>
      </c>
      <c r="EO4" s="527" t="str">
        <f t="shared" si="0"/>
        <v>H2 2017</v>
      </c>
      <c r="EP4" s="527" t="str">
        <f t="shared" si="0"/>
        <v>H1 2018</v>
      </c>
      <c r="EQ4" s="527" t="str">
        <f t="shared" si="0"/>
        <v>H2 2018</v>
      </c>
      <c r="ER4" s="527" t="str">
        <f t="shared" si="0"/>
        <v>H1 2019</v>
      </c>
      <c r="ES4" s="527" t="str">
        <f t="shared" si="0"/>
        <v>H2 2019</v>
      </c>
      <c r="ET4" s="527" t="str">
        <f t="shared" si="0"/>
        <v>H1 2020</v>
      </c>
      <c r="EU4" s="527" t="str">
        <f t="shared" si="0"/>
        <v>H2 2020</v>
      </c>
      <c r="EV4" s="527" t="str">
        <f t="shared" si="0"/>
        <v>H1 2021</v>
      </c>
      <c r="EW4" s="527" t="str">
        <f t="shared" si="0"/>
        <v>H2 2021</v>
      </c>
      <c r="EX4" s="527" t="str">
        <f t="shared" si="0"/>
        <v>H1 2022</v>
      </c>
      <c r="EY4" s="527" t="str">
        <f>BX4</f>
        <v>H2 2022</v>
      </c>
      <c r="EZ4" s="527" t="str">
        <f>BY4</f>
        <v>H1 2023</v>
      </c>
      <c r="FA4" s="527" t="str">
        <f>BZ4</f>
        <v>H2 2023</v>
      </c>
      <c r="FB4" s="527" t="str">
        <f>CA4</f>
        <v>H2 2024</v>
      </c>
    </row>
    <row r="5" spans="1:158" ht="10.5" x14ac:dyDescent="0.2">
      <c r="B5" s="10"/>
      <c r="C5" s="7"/>
      <c r="D5" s="7"/>
      <c r="E5" s="7"/>
      <c r="F5" s="7"/>
      <c r="G5" s="7"/>
      <c r="H5" s="7"/>
      <c r="I5" s="524"/>
      <c r="J5" s="524"/>
      <c r="K5" s="524"/>
      <c r="L5" s="524"/>
      <c r="M5" s="524"/>
      <c r="N5" s="524"/>
      <c r="O5" s="208"/>
      <c r="P5" s="208"/>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829"/>
      <c r="BG5" s="549"/>
      <c r="BJ5" s="9"/>
      <c r="BK5" s="9"/>
      <c r="BL5" s="9"/>
      <c r="BM5" s="9"/>
      <c r="BN5" s="9"/>
      <c r="BO5" s="9"/>
      <c r="BP5" s="9"/>
      <c r="BQ5" s="9"/>
      <c r="BR5" s="9"/>
      <c r="BS5" s="9"/>
      <c r="BT5" s="9"/>
      <c r="CC5" s="10"/>
      <c r="CD5" s="7"/>
      <c r="CE5" s="7"/>
      <c r="CF5" s="7"/>
      <c r="CG5" s="7"/>
      <c r="CH5" s="7"/>
      <c r="CI5" s="7"/>
      <c r="CJ5" s="7"/>
      <c r="CK5" s="7"/>
      <c r="CL5" s="7"/>
      <c r="CM5" s="7"/>
      <c r="CN5" s="7"/>
      <c r="CO5" s="7"/>
      <c r="CP5" s="208"/>
      <c r="CQ5" s="208"/>
      <c r="CS5" s="439"/>
      <c r="CT5" s="440"/>
      <c r="CU5" s="440"/>
      <c r="CV5" s="440"/>
      <c r="CW5" s="440"/>
      <c r="CX5" s="440"/>
      <c r="CY5" s="440"/>
      <c r="CZ5" s="440"/>
      <c r="DA5" s="440"/>
      <c r="DB5" s="440"/>
      <c r="DC5" s="440"/>
      <c r="DD5" s="440"/>
      <c r="DE5" s="440"/>
      <c r="DF5" s="440"/>
      <c r="DG5" s="440"/>
      <c r="DH5" s="440"/>
      <c r="DI5" s="440"/>
      <c r="DJ5" s="440"/>
      <c r="DK5" s="440"/>
      <c r="DL5" s="440"/>
      <c r="DM5" s="440"/>
      <c r="DN5" s="440"/>
      <c r="DO5" s="679"/>
      <c r="DP5" s="679"/>
      <c r="DQ5" s="679"/>
      <c r="DR5" s="679"/>
      <c r="DS5" s="679"/>
      <c r="DT5" s="679"/>
      <c r="DU5" s="679"/>
      <c r="DV5" s="679"/>
      <c r="DW5" s="679"/>
      <c r="DX5" s="679"/>
      <c r="DY5" s="679"/>
      <c r="DZ5" s="679"/>
      <c r="EA5" s="679"/>
      <c r="EB5" s="679"/>
      <c r="EC5" s="679"/>
      <c r="ED5" s="679"/>
      <c r="EE5" s="679"/>
      <c r="EF5" s="679"/>
      <c r="EG5" s="679"/>
      <c r="EH5" s="442"/>
      <c r="EI5" s="442"/>
      <c r="EJ5" s="679"/>
      <c r="EK5" s="679"/>
      <c r="EL5" s="679"/>
      <c r="EM5" s="679"/>
      <c r="EN5" s="679"/>
      <c r="EO5" s="679"/>
      <c r="EP5" s="679"/>
      <c r="EQ5" s="679"/>
      <c r="ER5" s="679"/>
      <c r="ES5" s="679"/>
      <c r="ET5" s="679"/>
      <c r="FB5" s="829"/>
    </row>
    <row r="6" spans="1:158" ht="10.5" x14ac:dyDescent="0.25">
      <c r="B6" s="20" t="s">
        <v>27</v>
      </c>
      <c r="C6" s="775">
        <v>3110</v>
      </c>
      <c r="D6" s="775">
        <v>3220</v>
      </c>
      <c r="E6" s="775">
        <v>3250</v>
      </c>
      <c r="F6" s="775">
        <v>3350</v>
      </c>
      <c r="G6" s="775">
        <v>3290</v>
      </c>
      <c r="H6" s="775">
        <v>3115</v>
      </c>
      <c r="I6" s="775">
        <f>SUM(I7:I12)</f>
        <v>2757.4255782897667</v>
      </c>
      <c r="J6" s="775">
        <f t="shared" ref="J6:N6" si="1">SUM(J7:J12)</f>
        <v>2274.8694683295407</v>
      </c>
      <c r="K6" s="775">
        <f t="shared" si="1"/>
        <v>2491.6391640617608</v>
      </c>
      <c r="L6" s="775">
        <f t="shared" si="1"/>
        <v>2769.0378774858809</v>
      </c>
      <c r="M6" s="775">
        <f t="shared" si="1"/>
        <v>3215.4145197073613</v>
      </c>
      <c r="N6" s="775">
        <f t="shared" si="1"/>
        <v>3237.2165286542072</v>
      </c>
      <c r="O6" s="492">
        <f>IF(ISERROR(M6/L6),"N/A",IF(L6&lt;0,"N/A",IF(M6&lt;0,"N/A",IF(M6/L6-1&gt;300%,"&gt;±300%",IF(M6/L6-1&lt;-300%,"&gt;±300%",M6/L6-1)))))</f>
        <v>0.16120279388404879</v>
      </c>
      <c r="P6" s="492">
        <f>IF(ISERROR(N6/M6),"N/A",IF(M6&lt;0,"N/A",IF(N6&lt;0,"N/A",IF(N6/M6-1&gt;300%,"&gt;±300%",IF(N6/M6-1&lt;-300%,"&gt;±300%",N6/M6-1)))))</f>
        <v>6.7804660373400605E-3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4"/>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78" t="s">
        <v>27</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10">
        <f t="shared" si="7"/>
        <v>0.16120279388404879</v>
      </c>
      <c r="CQ6" s="210">
        <f t="shared" si="7"/>
        <v>6.7804660373400605E-3</v>
      </c>
      <c r="CR6" s="37"/>
      <c r="CS6" s="444">
        <f t="shared" ref="CS6:EF6" si="8">R6</f>
        <v>755</v>
      </c>
      <c r="CT6" s="444">
        <f t="shared" si="8"/>
        <v>800</v>
      </c>
      <c r="CU6" s="444">
        <f t="shared" si="8"/>
        <v>835</v>
      </c>
      <c r="CV6" s="444">
        <f t="shared" si="8"/>
        <v>830</v>
      </c>
      <c r="CW6" s="444">
        <f t="shared" si="8"/>
        <v>765</v>
      </c>
      <c r="CX6" s="444">
        <f t="shared" si="8"/>
        <v>825</v>
      </c>
      <c r="CY6" s="444">
        <f t="shared" si="8"/>
        <v>860</v>
      </c>
      <c r="CZ6" s="444">
        <f t="shared" si="8"/>
        <v>865</v>
      </c>
      <c r="DA6" s="444">
        <f t="shared" si="8"/>
        <v>780</v>
      </c>
      <c r="DB6" s="444">
        <f t="shared" si="8"/>
        <v>840</v>
      </c>
      <c r="DC6" s="444">
        <f t="shared" si="8"/>
        <v>845</v>
      </c>
      <c r="DD6" s="444">
        <f t="shared" si="8"/>
        <v>825</v>
      </c>
      <c r="DE6" s="444">
        <f t="shared" si="8"/>
        <v>785</v>
      </c>
      <c r="DF6" s="444">
        <f t="shared" si="8"/>
        <v>840</v>
      </c>
      <c r="DG6" s="444">
        <f t="shared" si="8"/>
        <v>795</v>
      </c>
      <c r="DH6" s="444">
        <f t="shared" si="8"/>
        <v>810</v>
      </c>
      <c r="DI6" s="444">
        <f t="shared" si="8"/>
        <v>730</v>
      </c>
      <c r="DJ6" s="444">
        <f t="shared" si="8"/>
        <v>775</v>
      </c>
      <c r="DK6" s="444">
        <f t="shared" si="8"/>
        <v>733.35455258998752</v>
      </c>
      <c r="DL6" s="444">
        <f t="shared" si="8"/>
        <v>715.1479510958726</v>
      </c>
      <c r="DM6" s="444">
        <f t="shared" si="8"/>
        <v>645.25640697472318</v>
      </c>
      <c r="DN6" s="444">
        <f t="shared" si="8"/>
        <v>663.66666762918317</v>
      </c>
      <c r="DO6" s="444">
        <f t="shared" si="8"/>
        <v>612.00191716072845</v>
      </c>
      <c r="DP6" s="444">
        <f t="shared" si="8"/>
        <v>364.29869002560758</v>
      </c>
      <c r="DQ6" s="444">
        <f t="shared" si="8"/>
        <v>612.61506823726961</v>
      </c>
      <c r="DR6" s="444">
        <f t="shared" si="8"/>
        <v>685.95379290593473</v>
      </c>
      <c r="DS6" s="444">
        <f t="shared" si="8"/>
        <v>687.12821895547017</v>
      </c>
      <c r="DT6" s="444">
        <f t="shared" si="8"/>
        <v>622.74009598981957</v>
      </c>
      <c r="DU6" s="444">
        <f t="shared" si="8"/>
        <v>541.3019736437177</v>
      </c>
      <c r="DV6" s="444">
        <f t="shared" si="8"/>
        <v>640.4688754727531</v>
      </c>
      <c r="DW6" s="444">
        <f t="shared" si="8"/>
        <v>702.03031816302325</v>
      </c>
      <c r="DX6" s="444">
        <f t="shared" si="8"/>
        <v>673.22732194758089</v>
      </c>
      <c r="DY6" s="444">
        <f t="shared" si="8"/>
        <v>673.31307195724003</v>
      </c>
      <c r="DZ6" s="444">
        <f t="shared" si="8"/>
        <v>720.46716541803676</v>
      </c>
      <c r="EA6" s="444">
        <f t="shared" si="8"/>
        <v>812.66650320770202</v>
      </c>
      <c r="EB6" s="444">
        <f t="shared" si="8"/>
        <v>814.23675549115933</v>
      </c>
      <c r="EC6" s="444">
        <f t="shared" si="8"/>
        <v>772.03856908128239</v>
      </c>
      <c r="ED6" s="444">
        <f t="shared" si="8"/>
        <v>816.47269192721774</v>
      </c>
      <c r="EE6" s="444">
        <f t="shared" si="8"/>
        <v>822.34801449297493</v>
      </c>
      <c r="EF6" s="444">
        <f t="shared" si="8"/>
        <v>819.88034274021277</v>
      </c>
      <c r="EG6" s="444"/>
      <c r="EH6" s="444">
        <f t="shared" ref="EH6:EX6" si="9">BG6</f>
        <v>1665</v>
      </c>
      <c r="EI6" s="444">
        <f t="shared" si="9"/>
        <v>1555</v>
      </c>
      <c r="EJ6" s="444">
        <f t="shared" si="9"/>
        <v>1665</v>
      </c>
      <c r="EK6" s="444">
        <f t="shared" si="9"/>
        <v>1590</v>
      </c>
      <c r="EL6" s="444">
        <f t="shared" si="9"/>
        <v>1725</v>
      </c>
      <c r="EM6" s="444">
        <f t="shared" si="9"/>
        <v>1620</v>
      </c>
      <c r="EN6" s="444">
        <f t="shared" si="9"/>
        <v>1670</v>
      </c>
      <c r="EO6" s="444">
        <f t="shared" si="9"/>
        <v>1625</v>
      </c>
      <c r="EP6" s="444">
        <f t="shared" si="9"/>
        <v>1605</v>
      </c>
      <c r="EQ6" s="444">
        <f t="shared" si="9"/>
        <v>1505</v>
      </c>
      <c r="ER6" s="444">
        <f t="shared" si="9"/>
        <v>1448.5025036858601</v>
      </c>
      <c r="ES6" s="444">
        <f t="shared" si="9"/>
        <v>1308.9230746039063</v>
      </c>
      <c r="ET6" s="444">
        <f t="shared" si="9"/>
        <v>976.30060718633604</v>
      </c>
      <c r="EU6" s="444">
        <f t="shared" si="9"/>
        <v>1298.5688611432042</v>
      </c>
      <c r="EV6" s="444">
        <f t="shared" si="9"/>
        <v>1309.8683149452897</v>
      </c>
      <c r="EW6" s="444">
        <f t="shared" si="9"/>
        <v>1181.7708491164708</v>
      </c>
      <c r="EX6" s="444">
        <f t="shared" si="9"/>
        <v>1375.2576401106041</v>
      </c>
      <c r="EY6" s="444">
        <f>BX6</f>
        <v>1393.7802373752768</v>
      </c>
      <c r="EZ6" s="444">
        <f>BY6</f>
        <v>1626.9032586988615</v>
      </c>
      <c r="FA6" s="444">
        <f>BZ6</f>
        <v>1594.3865835742572</v>
      </c>
      <c r="FB6" s="444">
        <f>CA6</f>
        <v>1642.2283572331876</v>
      </c>
    </row>
    <row r="7" spans="1:158" ht="10.5" x14ac:dyDescent="0.25">
      <c r="B7" s="10" t="s">
        <v>15</v>
      </c>
      <c r="C7" s="524">
        <v>410</v>
      </c>
      <c r="D7" s="524">
        <v>455</v>
      </c>
      <c r="E7" s="524">
        <v>480</v>
      </c>
      <c r="F7" s="524">
        <v>410</v>
      </c>
      <c r="G7" s="524">
        <v>390</v>
      </c>
      <c r="H7" s="524">
        <v>390</v>
      </c>
      <c r="I7" s="524">
        <v>309.95982968854054</v>
      </c>
      <c r="J7" s="524">
        <v>268.10067204115416</v>
      </c>
      <c r="K7" s="524">
        <v>340.7027456634936</v>
      </c>
      <c r="L7" s="524">
        <v>412.0213710675136</v>
      </c>
      <c r="M7" s="524">
        <v>445.3578982163902</v>
      </c>
      <c r="N7" s="524">
        <v>471.53542081789959</v>
      </c>
      <c r="O7" s="208">
        <f t="shared" ref="O7:P62" si="10">IF(ISERROR(M7/L7),"N/A",IF(L7&lt;0,"N/A",IF(M7&lt;0,"N/A",IF(M7/L7-1&gt;300%,"&gt;±300%",IF(M7/L7-1&lt;-300%,"&gt;±300%",M7/L7-1)))))</f>
        <v>8.0909703937211752E-2</v>
      </c>
      <c r="P7" s="208">
        <f t="shared" si="10"/>
        <v>5.8778619861346471E-2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4"/>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15</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8"/>
      <c r="CQ7" s="208"/>
      <c r="CR7" s="7"/>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679"/>
      <c r="EL7" s="679"/>
      <c r="EM7" s="679"/>
      <c r="EN7" s="679"/>
      <c r="EO7" s="679"/>
      <c r="EP7" s="679"/>
      <c r="EQ7" s="679"/>
      <c r="ER7" s="679"/>
      <c r="ES7" s="679"/>
      <c r="ET7" s="679"/>
      <c r="EU7" s="679"/>
      <c r="EV7" s="679"/>
      <c r="EW7" s="679"/>
      <c r="EX7" s="679"/>
      <c r="EY7" s="679"/>
      <c r="EZ7" s="679"/>
      <c r="FA7" s="679"/>
      <c r="FB7" s="679"/>
    </row>
    <row r="8" spans="1:158" ht="10.5" x14ac:dyDescent="0.25">
      <c r="B8" s="10" t="s">
        <v>16</v>
      </c>
      <c r="C8" s="524">
        <v>1350</v>
      </c>
      <c r="D8" s="524">
        <v>1395</v>
      </c>
      <c r="E8" s="524">
        <v>1450</v>
      </c>
      <c r="F8" s="524">
        <v>1630</v>
      </c>
      <c r="G8" s="524">
        <v>1545</v>
      </c>
      <c r="H8" s="524">
        <v>1340</v>
      </c>
      <c r="I8" s="524">
        <v>1412.4263152243641</v>
      </c>
      <c r="J8" s="524">
        <v>1044.1158913356599</v>
      </c>
      <c r="K8" s="524">
        <v>951.74781776367126</v>
      </c>
      <c r="L8" s="524">
        <v>978.03980650884921</v>
      </c>
      <c r="M8" s="524">
        <v>1109.0228090424059</v>
      </c>
      <c r="N8" s="524">
        <v>993.50546635951764</v>
      </c>
      <c r="O8" s="208">
        <f t="shared" si="10"/>
        <v>0.13392399947513955</v>
      </c>
      <c r="P8" s="208">
        <f t="shared" si="10"/>
        <v>-0.10416137679136883</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4"/>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16</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8"/>
      <c r="CQ8" s="208"/>
      <c r="CR8" s="7"/>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679"/>
      <c r="EL8" s="679"/>
      <c r="EM8" s="679"/>
      <c r="EN8" s="679"/>
      <c r="EO8" s="679"/>
      <c r="EP8" s="679"/>
      <c r="EQ8" s="679"/>
      <c r="ER8" s="679"/>
      <c r="ES8" s="679"/>
      <c r="ET8" s="679"/>
      <c r="EU8" s="679"/>
      <c r="EV8" s="679"/>
      <c r="EW8" s="679"/>
      <c r="EX8" s="679"/>
      <c r="EY8" s="679"/>
      <c r="EZ8" s="679"/>
      <c r="FA8" s="679"/>
      <c r="FB8" s="679"/>
    </row>
    <row r="9" spans="1:158" ht="10.5" x14ac:dyDescent="0.25">
      <c r="B9" s="10" t="s">
        <v>17</v>
      </c>
      <c r="C9" s="524">
        <v>585</v>
      </c>
      <c r="D9" s="524">
        <v>585</v>
      </c>
      <c r="E9" s="524">
        <v>510</v>
      </c>
      <c r="F9" s="524">
        <v>450</v>
      </c>
      <c r="G9" s="524">
        <v>435</v>
      </c>
      <c r="H9" s="524">
        <v>425</v>
      </c>
      <c r="I9" s="524">
        <v>286.17342304507656</v>
      </c>
      <c r="J9" s="524">
        <v>224.58835672953248</v>
      </c>
      <c r="K9" s="524">
        <v>248.42911521030663</v>
      </c>
      <c r="L9" s="524">
        <v>246.03642701425937</v>
      </c>
      <c r="M9" s="524">
        <v>294.01101879537782</v>
      </c>
      <c r="N9" s="524">
        <v>307.58825973187436</v>
      </c>
      <c r="O9" s="208">
        <f t="shared" si="10"/>
        <v>0.19498979221616652</v>
      </c>
      <c r="P9" s="208">
        <f t="shared" si="10"/>
        <v>4.6179360869280428E-2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4"/>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17</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8"/>
      <c r="CQ9" s="208"/>
      <c r="CR9" s="7"/>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679"/>
      <c r="EL9" s="679"/>
      <c r="EM9" s="679"/>
      <c r="EN9" s="679"/>
      <c r="EO9" s="679"/>
      <c r="EP9" s="679"/>
      <c r="EQ9" s="679"/>
      <c r="ER9" s="679"/>
      <c r="ES9" s="679"/>
      <c r="ET9" s="679"/>
      <c r="EU9" s="679"/>
      <c r="EV9" s="679"/>
      <c r="EW9" s="679"/>
      <c r="EX9" s="679"/>
      <c r="EY9" s="679"/>
      <c r="EZ9" s="679"/>
      <c r="FA9" s="679"/>
      <c r="FB9" s="679"/>
    </row>
    <row r="10" spans="1:158" ht="10.5" x14ac:dyDescent="0.25">
      <c r="B10" s="10" t="s">
        <v>18</v>
      </c>
      <c r="C10" s="524">
        <v>130</v>
      </c>
      <c r="D10" s="524">
        <v>125</v>
      </c>
      <c r="E10" s="524">
        <v>145</v>
      </c>
      <c r="F10" s="524">
        <v>195</v>
      </c>
      <c r="G10" s="524">
        <v>230</v>
      </c>
      <c r="H10" s="524">
        <v>220</v>
      </c>
      <c r="I10" s="524">
        <v>182.29431711435046</v>
      </c>
      <c r="J10" s="524">
        <v>276.12297225618153</v>
      </c>
      <c r="K10" s="524">
        <v>371.44865755537955</v>
      </c>
      <c r="L10" s="524">
        <v>441.84412982518819</v>
      </c>
      <c r="M10" s="524">
        <v>611.06601693207756</v>
      </c>
      <c r="N10" s="524">
        <v>679.24646684823279</v>
      </c>
      <c r="O10" s="208">
        <f t="shared" si="10"/>
        <v>0.38299000865721711</v>
      </c>
      <c r="P10" s="208">
        <f t="shared" si="10"/>
        <v>0.1115762422175961</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4"/>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18</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8"/>
      <c r="CQ10" s="208"/>
      <c r="CR10" s="7"/>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679"/>
      <c r="EL10" s="679"/>
      <c r="EM10" s="679"/>
      <c r="EN10" s="679"/>
      <c r="EO10" s="679"/>
      <c r="EP10" s="679"/>
      <c r="EQ10" s="679"/>
      <c r="ER10" s="679"/>
      <c r="ES10" s="679"/>
      <c r="ET10" s="679"/>
      <c r="EU10" s="679"/>
      <c r="EV10" s="679"/>
      <c r="EW10" s="679"/>
      <c r="EX10" s="679"/>
      <c r="EY10" s="679"/>
      <c r="EZ10" s="679"/>
      <c r="FA10" s="679"/>
      <c r="FB10" s="679"/>
    </row>
    <row r="11" spans="1:158"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0"/>
        <v>N/A</v>
      </c>
      <c r="P11" s="208" t="str">
        <f t="shared" si="10"/>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4"/>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21</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8"/>
      <c r="CQ11" s="208"/>
      <c r="CR11" s="7"/>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679"/>
      <c r="EL11" s="679"/>
      <c r="EM11" s="679"/>
      <c r="EN11" s="679"/>
      <c r="EO11" s="679"/>
      <c r="EP11" s="679"/>
      <c r="EQ11" s="679"/>
      <c r="ER11" s="679"/>
      <c r="ES11" s="679"/>
      <c r="ET11" s="679"/>
      <c r="EU11" s="679"/>
      <c r="EV11" s="679"/>
      <c r="EW11" s="679"/>
      <c r="EX11" s="679"/>
      <c r="EY11" s="679"/>
      <c r="EZ11" s="679"/>
      <c r="FA11" s="679"/>
      <c r="FB11" s="679"/>
    </row>
    <row r="12" spans="1:158" ht="10.5" x14ac:dyDescent="0.25">
      <c r="B12" s="52" t="s">
        <v>19</v>
      </c>
      <c r="C12" s="184">
        <v>470</v>
      </c>
      <c r="D12" s="184">
        <v>490</v>
      </c>
      <c r="E12" s="184">
        <v>485</v>
      </c>
      <c r="F12" s="184">
        <v>495</v>
      </c>
      <c r="G12" s="184">
        <v>515</v>
      </c>
      <c r="H12" s="184">
        <v>540</v>
      </c>
      <c r="I12" s="184">
        <v>566.57169321743493</v>
      </c>
      <c r="J12" s="184">
        <v>461.94157596701262</v>
      </c>
      <c r="K12" s="184">
        <v>579.31082786890954</v>
      </c>
      <c r="L12" s="184">
        <v>691.09614307007075</v>
      </c>
      <c r="M12" s="184">
        <v>755.95677672110958</v>
      </c>
      <c r="N12" s="184">
        <v>785.34091489668265</v>
      </c>
      <c r="O12" s="217">
        <f t="shared" si="10"/>
        <v>9.3851824093398983E-2</v>
      </c>
      <c r="P12" s="217">
        <f t="shared" si="10"/>
        <v>3.887012998682815E-2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4"/>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77">
        <f>AP12+AQ12</f>
        <v>274.0911064646524</v>
      </c>
      <c r="BU12" s="778">
        <f>AR12+AS12</f>
        <v>297.31835315539331</v>
      </c>
      <c r="BV12" s="778">
        <f t="shared" si="28"/>
        <v>281.99247471351623</v>
      </c>
      <c r="BW12" s="778">
        <f t="shared" si="15"/>
        <v>330.1200055120878</v>
      </c>
      <c r="BX12" s="778">
        <f>AX12+AY12</f>
        <v>360.97613755798284</v>
      </c>
      <c r="BY12" s="778">
        <f t="shared" si="16"/>
        <v>376.19989543101747</v>
      </c>
      <c r="BZ12" s="778">
        <f t="shared" si="17"/>
        <v>387.78174602490992</v>
      </c>
      <c r="CA12" s="778">
        <f t="shared" si="18"/>
        <v>392.52743662329181</v>
      </c>
      <c r="CB12" s="37"/>
      <c r="CC12" s="52" t="s">
        <v>19</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7"/>
      <c r="CQ12" s="217"/>
      <c r="CR12" s="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row>
    <row r="13" spans="1:158" ht="10.5" x14ac:dyDescent="0.25">
      <c r="B13" s="20" t="s">
        <v>5</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1994.4368086964087</v>
      </c>
      <c r="O13" s="210">
        <f t="shared" si="10"/>
        <v>-1.6131458331242854E-2</v>
      </c>
      <c r="P13" s="210">
        <f t="shared" si="10"/>
        <v>6.7412937082591995E-2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4"/>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78" t="s">
        <v>5</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10">
        <f t="shared" ref="CP13:CP47" si="37">O13</f>
        <v>-1.6131458331242854E-2</v>
      </c>
      <c r="CQ13" s="210">
        <f>P13</f>
        <v>6.7412937082591995E-2</v>
      </c>
      <c r="CR13" s="37"/>
      <c r="CS13" s="444">
        <f t="shared" ref="CS13:EF13" si="38">R13</f>
        <v>740</v>
      </c>
      <c r="CT13" s="444">
        <f t="shared" si="38"/>
        <v>695</v>
      </c>
      <c r="CU13" s="444">
        <f t="shared" si="38"/>
        <v>720</v>
      </c>
      <c r="CV13" s="444">
        <f t="shared" si="38"/>
        <v>660</v>
      </c>
      <c r="CW13" s="444">
        <f t="shared" si="38"/>
        <v>785</v>
      </c>
      <c r="CX13" s="444">
        <f t="shared" si="38"/>
        <v>675</v>
      </c>
      <c r="CY13" s="444">
        <f t="shared" si="38"/>
        <v>580</v>
      </c>
      <c r="CZ13" s="444">
        <f t="shared" si="38"/>
        <v>600</v>
      </c>
      <c r="DA13" s="444">
        <f t="shared" si="38"/>
        <v>630</v>
      </c>
      <c r="DB13" s="444">
        <f t="shared" si="38"/>
        <v>700</v>
      </c>
      <c r="DC13" s="444">
        <f t="shared" si="38"/>
        <v>610</v>
      </c>
      <c r="DD13" s="444">
        <f t="shared" si="38"/>
        <v>590</v>
      </c>
      <c r="DE13" s="444">
        <f t="shared" si="38"/>
        <v>580</v>
      </c>
      <c r="DF13" s="444">
        <f t="shared" si="38"/>
        <v>680</v>
      </c>
      <c r="DG13" s="444">
        <f t="shared" si="38"/>
        <v>580</v>
      </c>
      <c r="DH13" s="444">
        <f t="shared" si="38"/>
        <v>570</v>
      </c>
      <c r="DI13" s="444">
        <f t="shared" si="38"/>
        <v>550</v>
      </c>
      <c r="DJ13" s="444">
        <f t="shared" si="38"/>
        <v>560</v>
      </c>
      <c r="DK13" s="444">
        <f t="shared" si="38"/>
        <v>541.21125275204304</v>
      </c>
      <c r="DL13" s="444">
        <f t="shared" si="38"/>
        <v>535.93402330837796</v>
      </c>
      <c r="DM13" s="444">
        <f t="shared" si="38"/>
        <v>529.95018102166023</v>
      </c>
      <c r="DN13" s="444">
        <f t="shared" si="38"/>
        <v>498.44229317058239</v>
      </c>
      <c r="DO13" s="444">
        <f t="shared" si="38"/>
        <v>396.63405846780205</v>
      </c>
      <c r="DP13" s="444">
        <f t="shared" si="38"/>
        <v>388.84279375950177</v>
      </c>
      <c r="DQ13" s="444">
        <f t="shared" si="38"/>
        <v>511.18101744141416</v>
      </c>
      <c r="DR13" s="444">
        <f t="shared" si="38"/>
        <v>533.68862201318211</v>
      </c>
      <c r="DS13" s="444">
        <f t="shared" si="38"/>
        <v>487.30936025685696</v>
      </c>
      <c r="DT13" s="444">
        <f t="shared" si="38"/>
        <v>469.95020098424459</v>
      </c>
      <c r="DU13" s="444">
        <f t="shared" si="38"/>
        <v>484.61517848069673</v>
      </c>
      <c r="DV13" s="444">
        <f t="shared" si="38"/>
        <v>510.62620846175867</v>
      </c>
      <c r="DW13" s="444">
        <f t="shared" si="38"/>
        <v>472.40989084854721</v>
      </c>
      <c r="DX13" s="444">
        <f t="shared" si="38"/>
        <v>483.34986846357089</v>
      </c>
      <c r="DY13" s="444">
        <f t="shared" si="38"/>
        <v>480.41669419004046</v>
      </c>
      <c r="DZ13" s="444">
        <f t="shared" si="38"/>
        <v>462.94727187702898</v>
      </c>
      <c r="EA13" s="444">
        <f t="shared" si="38"/>
        <v>463.25236777745562</v>
      </c>
      <c r="EB13" s="444">
        <f t="shared" si="38"/>
        <v>478.13216483953005</v>
      </c>
      <c r="EC13" s="444">
        <f t="shared" si="38"/>
        <v>450.62909719462135</v>
      </c>
      <c r="ED13" s="444">
        <f t="shared" si="38"/>
        <v>476.46363836496118</v>
      </c>
      <c r="EE13" s="444">
        <f t="shared" si="38"/>
        <v>483.96922751303708</v>
      </c>
      <c r="EF13" s="444">
        <f t="shared" si="38"/>
        <v>501.36267006292178</v>
      </c>
      <c r="EG13" s="444"/>
      <c r="EH13" s="444">
        <f t="shared" ref="EH13:FB13" si="39">BG13</f>
        <v>1565</v>
      </c>
      <c r="EI13" s="444">
        <f t="shared" si="39"/>
        <v>1435</v>
      </c>
      <c r="EJ13" s="444">
        <f t="shared" si="39"/>
        <v>1380</v>
      </c>
      <c r="EK13" s="444">
        <f t="shared" si="39"/>
        <v>1420</v>
      </c>
      <c r="EL13" s="444">
        <f t="shared" si="39"/>
        <v>1180</v>
      </c>
      <c r="EM13" s="444">
        <f t="shared" si="39"/>
        <v>1330</v>
      </c>
      <c r="EN13" s="444">
        <f t="shared" si="39"/>
        <v>1200</v>
      </c>
      <c r="EO13" s="444">
        <f t="shared" si="39"/>
        <v>1260</v>
      </c>
      <c r="EP13" s="444">
        <f t="shared" si="39"/>
        <v>1150</v>
      </c>
      <c r="EQ13" s="444">
        <f t="shared" si="39"/>
        <v>1110</v>
      </c>
      <c r="ER13" s="444">
        <f t="shared" si="39"/>
        <v>1077.1452760604211</v>
      </c>
      <c r="ES13" s="444">
        <f t="shared" si="39"/>
        <v>1028.3924741922426</v>
      </c>
      <c r="ET13" s="444">
        <f t="shared" si="39"/>
        <v>785.47685222730388</v>
      </c>
      <c r="EU13" s="444">
        <f t="shared" si="39"/>
        <v>1044.8696394545964</v>
      </c>
      <c r="EV13" s="444">
        <f t="shared" si="39"/>
        <v>957.25956124110155</v>
      </c>
      <c r="EW13" s="444">
        <f t="shared" si="39"/>
        <v>995.24138694245539</v>
      </c>
      <c r="EX13" s="444">
        <f t="shared" si="39"/>
        <v>955.75975931211815</v>
      </c>
      <c r="EY13" s="444">
        <f t="shared" si="39"/>
        <v>943.36396606706944</v>
      </c>
      <c r="EZ13" s="444">
        <f t="shared" si="39"/>
        <v>941.38453261698567</v>
      </c>
      <c r="FA13" s="444">
        <f t="shared" si="39"/>
        <v>934.59832470765843</v>
      </c>
      <c r="FB13" s="444">
        <f t="shared" si="39"/>
        <v>985.33189757595892</v>
      </c>
    </row>
    <row r="14" spans="1:158"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451.1489735907</v>
      </c>
      <c r="O14" s="208">
        <f t="shared" si="10"/>
        <v>-2.2839454530243608E-2</v>
      </c>
      <c r="P14" s="208">
        <f t="shared" si="10"/>
        <v>3.0020487650000094E-2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4"/>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15</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8"/>
      <c r="CQ14" s="208"/>
      <c r="CR14" s="19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679"/>
      <c r="EL14" s="679"/>
      <c r="EM14" s="679"/>
      <c r="EN14" s="679"/>
      <c r="EO14" s="679"/>
      <c r="EP14" s="679"/>
      <c r="EQ14" s="679"/>
      <c r="ER14" s="679"/>
      <c r="ES14" s="679"/>
      <c r="ET14" s="679"/>
      <c r="EU14" s="679"/>
      <c r="EV14" s="679"/>
      <c r="EW14" s="679"/>
      <c r="EX14" s="679"/>
      <c r="EY14" s="679"/>
      <c r="EZ14" s="679"/>
      <c r="FA14" s="679"/>
      <c r="FB14" s="679"/>
    </row>
    <row r="15" spans="1:158"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331.77294993258749</v>
      </c>
      <c r="O15" s="208">
        <f t="shared" si="10"/>
        <v>6.0292837839847291E-2</v>
      </c>
      <c r="P15" s="208">
        <f t="shared" si="10"/>
        <v>4.0919883532965606E-2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4"/>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16</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79"/>
      <c r="CP15" s="208"/>
      <c r="CQ15" s="208"/>
      <c r="CR15" s="19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679"/>
      <c r="EL15" s="679"/>
      <c r="EM15" s="679"/>
      <c r="EN15" s="679"/>
      <c r="EO15" s="679"/>
      <c r="EP15" s="679"/>
      <c r="EQ15" s="679"/>
      <c r="ER15" s="679"/>
      <c r="ES15" s="679"/>
      <c r="ET15" s="679"/>
      <c r="EU15" s="679"/>
      <c r="EV15" s="679"/>
      <c r="EW15" s="679"/>
      <c r="EX15" s="679"/>
      <c r="EY15" s="679"/>
      <c r="EZ15" s="679"/>
      <c r="FA15" s="679"/>
      <c r="FB15" s="679"/>
    </row>
    <row r="16" spans="1:158"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208">
        <f t="shared" si="10"/>
        <v>1.6398918730465839E-2</v>
      </c>
      <c r="P16" s="208">
        <f t="shared" si="10"/>
        <v>8.0000000000000071E-2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4"/>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17</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8"/>
      <c r="CQ16" s="208"/>
      <c r="CR16" s="19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679"/>
      <c r="EL16" s="679"/>
      <c r="EM16" s="679"/>
      <c r="EN16" s="679"/>
      <c r="EO16" s="679"/>
      <c r="EP16" s="679"/>
      <c r="EQ16" s="679"/>
      <c r="ER16" s="679"/>
      <c r="ES16" s="679"/>
      <c r="ET16" s="679"/>
      <c r="EU16" s="679"/>
      <c r="EV16" s="679"/>
      <c r="EW16" s="679"/>
      <c r="EX16" s="679"/>
      <c r="EY16" s="679"/>
      <c r="EZ16" s="679"/>
      <c r="FA16" s="679"/>
      <c r="FB16" s="679"/>
    </row>
    <row r="17" spans="2:158"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419.97884609715135</v>
      </c>
      <c r="O17" s="208">
        <f t="shared" si="10"/>
        <v>-0.15762809659245747</v>
      </c>
      <c r="P17" s="208">
        <f t="shared" si="10"/>
        <v>3.0000000000000027E-2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4"/>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18</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8"/>
      <c r="CQ17" s="208"/>
      <c r="CR17" s="19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679"/>
      <c r="EL17" s="679"/>
      <c r="EM17" s="679"/>
      <c r="EN17" s="679"/>
      <c r="EO17" s="679"/>
      <c r="EP17" s="679"/>
      <c r="EQ17" s="679"/>
      <c r="ER17" s="679"/>
      <c r="ES17" s="679"/>
      <c r="ET17" s="679"/>
      <c r="EU17" s="679"/>
      <c r="EV17" s="679"/>
      <c r="EW17" s="679"/>
      <c r="EX17" s="679"/>
      <c r="EY17" s="679"/>
      <c r="EZ17" s="679"/>
      <c r="FA17" s="679"/>
      <c r="FB17" s="679"/>
    </row>
    <row r="18" spans="2:158"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259.94479716588103</v>
      </c>
      <c r="O18" s="208">
        <f t="shared" si="10"/>
        <v>0.18961545872582963</v>
      </c>
      <c r="P18" s="208">
        <f t="shared" si="10"/>
        <v>0.27999999999999936</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4"/>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21</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8"/>
      <c r="CQ18" s="208"/>
      <c r="CR18" s="19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679"/>
      <c r="EL18" s="679"/>
      <c r="EM18" s="679"/>
      <c r="EN18" s="679"/>
      <c r="EO18" s="679"/>
      <c r="EP18" s="679"/>
      <c r="EQ18" s="679"/>
      <c r="ER18" s="679"/>
      <c r="ES18" s="679"/>
      <c r="ET18" s="679"/>
      <c r="EU18" s="679"/>
      <c r="EV18" s="679"/>
      <c r="EW18" s="679"/>
      <c r="EX18" s="679"/>
      <c r="EY18" s="679"/>
      <c r="EZ18" s="679"/>
      <c r="FA18" s="679"/>
      <c r="FB18" s="679"/>
    </row>
    <row r="19" spans="2:158" ht="10.5" x14ac:dyDescent="0.25">
      <c r="B19" s="52" t="s">
        <v>19</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166.26510840449899</v>
      </c>
      <c r="O19" s="217">
        <f t="shared" si="10"/>
        <v>-3.1045557055997541E-4</v>
      </c>
      <c r="P19" s="217">
        <f t="shared" si="10"/>
        <v>2.2204491344097077E-2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610">
        <v>40.663367704899471</v>
      </c>
      <c r="BF19" s="284"/>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77">
        <f t="shared" si="30"/>
        <v>75.679999999999993</v>
      </c>
      <c r="BU19" s="778">
        <f>AR19+AS19</f>
        <v>79.463999999999999</v>
      </c>
      <c r="BV19" s="778">
        <f t="shared" si="28"/>
        <v>79.463999999999999</v>
      </c>
      <c r="BW19" s="778">
        <f t="shared" si="15"/>
        <v>81.351991588763823</v>
      </c>
      <c r="BX19" s="778">
        <f t="shared" si="29"/>
        <v>81.351991588763823</v>
      </c>
      <c r="BY19" s="778">
        <f t="shared" si="16"/>
        <v>81.326735409798943</v>
      </c>
      <c r="BZ19" s="778">
        <f t="shared" si="17"/>
        <v>81.326735409798943</v>
      </c>
      <c r="CA19" s="778">
        <f t="shared" si="18"/>
        <v>81.326735409798943</v>
      </c>
      <c r="CB19" s="37"/>
      <c r="CC19" s="52" t="s">
        <v>19</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7"/>
      <c r="CQ19" s="217"/>
      <c r="CR19" s="199"/>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row>
    <row r="20" spans="2:158" ht="10.5" x14ac:dyDescent="0.25">
      <c r="B20" s="20" t="s">
        <v>12</v>
      </c>
      <c r="C20" s="775">
        <v>535</v>
      </c>
      <c r="D20" s="775">
        <v>540</v>
      </c>
      <c r="E20" s="775">
        <v>515</v>
      </c>
      <c r="F20" s="775">
        <v>560</v>
      </c>
      <c r="G20" s="775">
        <v>570</v>
      </c>
      <c r="H20" s="775">
        <v>565</v>
      </c>
      <c r="I20" s="775">
        <f t="shared" ref="I20:N20" si="51">SUM(I21:I25)</f>
        <v>798.46108946108325</v>
      </c>
      <c r="J20" s="781">
        <f t="shared" si="51"/>
        <v>633.15938664375699</v>
      </c>
      <c r="K20" s="775">
        <f t="shared" si="51"/>
        <v>663.29157677771809</v>
      </c>
      <c r="L20" s="775">
        <f t="shared" si="51"/>
        <v>673.23557175241217</v>
      </c>
      <c r="M20" s="775">
        <f t="shared" si="51"/>
        <v>786.28202167508766</v>
      </c>
      <c r="N20" s="775">
        <f t="shared" si="51"/>
        <v>541.5993705427104</v>
      </c>
      <c r="O20" s="210">
        <f t="shared" si="10"/>
        <v>0.16791514689043985</v>
      </c>
      <c r="P20" s="210">
        <f t="shared" si="10"/>
        <v>-0.31118942616938849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4"/>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78" t="s">
        <v>12</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10">
        <f t="shared" si="37"/>
        <v>0.16791514689043985</v>
      </c>
      <c r="CQ20" s="210">
        <f>P20</f>
        <v>-0.31118942616938849</v>
      </c>
      <c r="CR20" s="544"/>
      <c r="CS20" s="444">
        <f t="shared" ref="CS20:EF20" si="55">R20</f>
        <v>145</v>
      </c>
      <c r="CT20" s="444">
        <f t="shared" si="55"/>
        <v>125</v>
      </c>
      <c r="CU20" s="444">
        <f t="shared" si="55"/>
        <v>135</v>
      </c>
      <c r="CV20" s="444">
        <f t="shared" si="55"/>
        <v>130</v>
      </c>
      <c r="CW20" s="444">
        <f t="shared" si="55"/>
        <v>125</v>
      </c>
      <c r="CX20" s="444">
        <f t="shared" si="55"/>
        <v>115</v>
      </c>
      <c r="CY20" s="444">
        <f t="shared" si="55"/>
        <v>140</v>
      </c>
      <c r="CZ20" s="444">
        <f t="shared" si="55"/>
        <v>135</v>
      </c>
      <c r="DA20" s="444">
        <f t="shared" si="55"/>
        <v>165</v>
      </c>
      <c r="DB20" s="444">
        <f t="shared" si="55"/>
        <v>130</v>
      </c>
      <c r="DC20" s="444">
        <f t="shared" si="55"/>
        <v>150</v>
      </c>
      <c r="DD20" s="444">
        <f t="shared" si="55"/>
        <v>135</v>
      </c>
      <c r="DE20" s="444">
        <f t="shared" si="55"/>
        <v>160</v>
      </c>
      <c r="DF20" s="444">
        <f t="shared" si="55"/>
        <v>135</v>
      </c>
      <c r="DG20" s="444">
        <f t="shared" si="55"/>
        <v>145</v>
      </c>
      <c r="DH20" s="444">
        <f t="shared" si="55"/>
        <v>135</v>
      </c>
      <c r="DI20" s="444">
        <f t="shared" si="55"/>
        <v>155</v>
      </c>
      <c r="DJ20" s="444">
        <f t="shared" si="55"/>
        <v>140</v>
      </c>
      <c r="DK20" s="444">
        <f t="shared" si="55"/>
        <v>266.36308611613487</v>
      </c>
      <c r="DL20" s="444">
        <f t="shared" si="55"/>
        <v>219.20936279453664</v>
      </c>
      <c r="DM20" s="444">
        <f t="shared" si="55"/>
        <v>160.3124540865133</v>
      </c>
      <c r="DN20" s="444">
        <f t="shared" si="55"/>
        <v>152.57618646389852</v>
      </c>
      <c r="DO20" s="444">
        <f t="shared" si="55"/>
        <v>223.11174726223268</v>
      </c>
      <c r="DP20" s="444">
        <f t="shared" si="55"/>
        <v>103.36094776803178</v>
      </c>
      <c r="DQ20" s="444">
        <f t="shared" si="55"/>
        <v>143.73191977852076</v>
      </c>
      <c r="DR20" s="444">
        <f t="shared" si="55"/>
        <v>162.95477183497172</v>
      </c>
      <c r="DS20" s="444">
        <f t="shared" si="55"/>
        <v>105.10116662648792</v>
      </c>
      <c r="DT20" s="444">
        <f t="shared" si="55"/>
        <v>146.10619821457303</v>
      </c>
      <c r="DU20" s="444">
        <f t="shared" si="55"/>
        <v>311.64654286881313</v>
      </c>
      <c r="DV20" s="444">
        <f t="shared" si="55"/>
        <v>100.43766906784381</v>
      </c>
      <c r="DW20" s="444">
        <f t="shared" si="55"/>
        <v>129.77329000265797</v>
      </c>
      <c r="DX20" s="444">
        <f t="shared" si="55"/>
        <v>150.06968929199715</v>
      </c>
      <c r="DY20" s="444">
        <f t="shared" si="55"/>
        <v>128.34119763696276</v>
      </c>
      <c r="DZ20" s="444">
        <f t="shared" si="55"/>
        <v>265.0513948207942</v>
      </c>
      <c r="EA20" s="444">
        <f t="shared" si="55"/>
        <v>294.63136507982762</v>
      </c>
      <c r="EB20" s="444">
        <f t="shared" si="55"/>
        <v>232.5736753557604</v>
      </c>
      <c r="EC20" s="444">
        <f t="shared" si="55"/>
        <v>126.71287726765672</v>
      </c>
      <c r="ED20" s="444">
        <f t="shared" si="55"/>
        <v>132.36410397184295</v>
      </c>
      <c r="EE20" s="444">
        <f t="shared" si="55"/>
        <v>145.45136416862405</v>
      </c>
      <c r="EF20" s="444">
        <f t="shared" si="55"/>
        <v>121.82058306681878</v>
      </c>
      <c r="EG20" s="444"/>
      <c r="EH20" s="444">
        <f t="shared" ref="EH20:FB20" si="56">BG20</f>
        <v>270</v>
      </c>
      <c r="EI20" s="444">
        <f t="shared" si="56"/>
        <v>270</v>
      </c>
      <c r="EJ20" s="444">
        <f t="shared" si="56"/>
        <v>265</v>
      </c>
      <c r="EK20" s="444">
        <f t="shared" si="56"/>
        <v>240</v>
      </c>
      <c r="EL20" s="444">
        <f t="shared" si="56"/>
        <v>275</v>
      </c>
      <c r="EM20" s="444">
        <f t="shared" si="56"/>
        <v>295</v>
      </c>
      <c r="EN20" s="444">
        <f t="shared" si="56"/>
        <v>285</v>
      </c>
      <c r="EO20" s="444">
        <f t="shared" si="56"/>
        <v>295</v>
      </c>
      <c r="EP20" s="444">
        <f t="shared" si="56"/>
        <v>280</v>
      </c>
      <c r="EQ20" s="444">
        <f t="shared" si="56"/>
        <v>295</v>
      </c>
      <c r="ER20" s="444">
        <f t="shared" si="56"/>
        <v>485.57244891067148</v>
      </c>
      <c r="ES20" s="444">
        <f t="shared" si="56"/>
        <v>312.88864055041182</v>
      </c>
      <c r="ET20" s="444">
        <f t="shared" si="56"/>
        <v>326.47269503026445</v>
      </c>
      <c r="EU20" s="444">
        <f t="shared" si="56"/>
        <v>306.68669161349248</v>
      </c>
      <c r="EV20" s="444">
        <f t="shared" si="56"/>
        <v>251.20736484106095</v>
      </c>
      <c r="EW20" s="444">
        <f t="shared" si="56"/>
        <v>412.08421193665697</v>
      </c>
      <c r="EX20" s="444">
        <f t="shared" si="56"/>
        <v>279.84297929465515</v>
      </c>
      <c r="EY20" s="444">
        <f t="shared" si="56"/>
        <v>393.39259245775696</v>
      </c>
      <c r="EZ20" s="444">
        <f t="shared" si="56"/>
        <v>527.20504043558799</v>
      </c>
      <c r="FA20" s="444">
        <f t="shared" si="56"/>
        <v>272.1642414362808</v>
      </c>
      <c r="FB20" s="444">
        <f t="shared" si="56"/>
        <v>267.27194723544284</v>
      </c>
    </row>
    <row r="21" spans="2:158" ht="10.5" x14ac:dyDescent="0.25">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111.43426606372674</v>
      </c>
      <c r="O21" s="208">
        <f t="shared" si="10"/>
        <v>0.23612407747503195</v>
      </c>
      <c r="P21" s="208">
        <f t="shared" si="10"/>
        <v>-0.18530878183899557</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4"/>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15</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8"/>
      <c r="CQ21" s="208"/>
      <c r="CR21" s="19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679"/>
      <c r="EL21" s="679"/>
      <c r="EM21" s="679"/>
      <c r="EN21" s="679"/>
      <c r="EO21" s="679"/>
      <c r="EP21" s="679"/>
      <c r="EQ21" s="679"/>
      <c r="ER21" s="679"/>
      <c r="ES21" s="679"/>
      <c r="ET21" s="679"/>
      <c r="EU21" s="679"/>
      <c r="EV21" s="679"/>
      <c r="EW21" s="679"/>
      <c r="EX21" s="679"/>
      <c r="EY21" s="679"/>
      <c r="EZ21" s="679"/>
      <c r="FA21" s="679"/>
      <c r="FB21" s="679"/>
    </row>
    <row r="22" spans="2:158" ht="10.5" x14ac:dyDescent="0.25">
      <c r="B22" s="10" t="s">
        <v>16</v>
      </c>
      <c r="C22" s="597">
        <v>110</v>
      </c>
      <c r="D22" s="597">
        <v>105</v>
      </c>
      <c r="E22" s="597">
        <v>75</v>
      </c>
      <c r="F22" s="597">
        <v>110</v>
      </c>
      <c r="G22" s="597">
        <v>115</v>
      </c>
      <c r="H22" s="597">
        <v>105</v>
      </c>
      <c r="I22" s="597">
        <v>124.04716049068637</v>
      </c>
      <c r="J22" s="597">
        <v>112.02583407445704</v>
      </c>
      <c r="K22" s="597">
        <v>115.48886946334778</v>
      </c>
      <c r="L22" s="597">
        <v>106.49624835217719</v>
      </c>
      <c r="M22" s="597">
        <v>115.13416660842026</v>
      </c>
      <c r="N22" s="597">
        <v>122.02546390027366</v>
      </c>
      <c r="O22" s="208">
        <f t="shared" si="10"/>
        <v>8.111007091703315E-2</v>
      </c>
      <c r="P22" s="208">
        <f t="shared" si="10"/>
        <v>5.9854494064226937E-2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4"/>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16</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8"/>
      <c r="CQ22" s="208"/>
      <c r="CR22" s="221"/>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679"/>
      <c r="EL22" s="679"/>
      <c r="EM22" s="679"/>
      <c r="EN22" s="679"/>
      <c r="EO22" s="679"/>
      <c r="EP22" s="679"/>
      <c r="EQ22" s="679"/>
      <c r="ER22" s="679"/>
      <c r="ES22" s="679"/>
      <c r="ET22" s="679"/>
      <c r="EU22" s="679"/>
      <c r="EV22" s="679"/>
      <c r="EW22" s="679"/>
      <c r="EX22" s="679"/>
      <c r="EY22" s="679"/>
      <c r="EZ22" s="679"/>
      <c r="FA22" s="679"/>
      <c r="FB22" s="679"/>
    </row>
    <row r="23" spans="2:158"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61.542296753307262</v>
      </c>
      <c r="O23" s="208">
        <f t="shared" si="10"/>
        <v>-7.5944006038137668E-2</v>
      </c>
      <c r="P23" s="208">
        <f t="shared" si="10"/>
        <v>1.4712166459476927E-2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4"/>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17</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8"/>
      <c r="CQ23" s="208"/>
      <c r="CR23" s="221"/>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679"/>
      <c r="EL23" s="679"/>
      <c r="EM23" s="679"/>
      <c r="EN23" s="679"/>
      <c r="EO23" s="679"/>
      <c r="EP23" s="679"/>
      <c r="EQ23" s="679"/>
      <c r="ER23" s="679"/>
      <c r="ES23" s="679"/>
      <c r="ET23" s="679"/>
      <c r="EU23" s="679"/>
      <c r="EV23" s="679"/>
      <c r="EW23" s="679"/>
      <c r="EX23" s="679"/>
      <c r="EY23" s="679"/>
      <c r="EZ23" s="679"/>
      <c r="FA23" s="679"/>
      <c r="FB23" s="679"/>
    </row>
    <row r="24" spans="2:158" ht="10.5" x14ac:dyDescent="0.25">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67.647292431981796</v>
      </c>
      <c r="O24" s="208">
        <f t="shared" si="10"/>
        <v>0.23705154158935082</v>
      </c>
      <c r="P24" s="208">
        <f t="shared" si="10"/>
        <v>-0.75026738358119061</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4"/>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18</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8"/>
      <c r="CQ24" s="208"/>
      <c r="CR24" s="19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679"/>
      <c r="EL24" s="679"/>
      <c r="EM24" s="679"/>
      <c r="EN24" s="679"/>
      <c r="EO24" s="679"/>
      <c r="EP24" s="679"/>
      <c r="EQ24" s="679"/>
      <c r="ER24" s="679"/>
      <c r="ES24" s="679"/>
      <c r="ET24" s="679"/>
      <c r="EU24" s="679"/>
      <c r="EV24" s="679"/>
      <c r="EW24" s="679"/>
      <c r="EX24" s="679"/>
      <c r="EY24" s="679"/>
      <c r="EZ24" s="679"/>
      <c r="FA24" s="679"/>
      <c r="FB24" s="679"/>
    </row>
    <row r="25" spans="2:158" ht="10.5" x14ac:dyDescent="0.25">
      <c r="B25" s="52" t="s">
        <v>19</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178.95005139342092</v>
      </c>
      <c r="O25" s="217">
        <f t="shared" si="10"/>
        <v>0.18286485058193391</v>
      </c>
      <c r="P25" s="217">
        <f t="shared" si="10"/>
        <v>-0.11776853595504611</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4"/>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77">
        <f t="shared" si="30"/>
        <v>79.456992200587933</v>
      </c>
      <c r="BU25" s="778">
        <f t="shared" si="50"/>
        <v>64.249210996298984</v>
      </c>
      <c r="BV25" s="778">
        <f t="shared" si="28"/>
        <v>87.839722425454241</v>
      </c>
      <c r="BW25" s="778">
        <f t="shared" si="15"/>
        <v>83.694637988722775</v>
      </c>
      <c r="BX25" s="778">
        <f t="shared" si="29"/>
        <v>87.785631865755207</v>
      </c>
      <c r="BY25" s="778">
        <f t="shared" si="16"/>
        <v>111.94961167225198</v>
      </c>
      <c r="BZ25" s="778">
        <f t="shared" si="17"/>
        <v>99.348572174810471</v>
      </c>
      <c r="CA25" s="778">
        <f t="shared" si="18"/>
        <v>94.538764504240191</v>
      </c>
      <c r="CB25" s="37"/>
      <c r="CC25" s="52" t="s">
        <v>19</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7"/>
      <c r="CQ25" s="217"/>
      <c r="CR25" s="199"/>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row>
    <row r="26" spans="2:158" ht="10.5" x14ac:dyDescent="0.25">
      <c r="B26" s="20" t="s">
        <v>13</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152.67201880578844</v>
      </c>
      <c r="O26" s="210">
        <f t="shared" si="10"/>
        <v>-0.1815725654562409</v>
      </c>
      <c r="P26" s="210">
        <f t="shared" si="10"/>
        <v>-3.1724229062693343E-2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4"/>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78" t="s">
        <v>13</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10">
        <f t="shared" si="37"/>
        <v>-0.1815725654562409</v>
      </c>
      <c r="CQ26" s="210">
        <f>P26</f>
        <v>-3.1724229062693343E-2</v>
      </c>
      <c r="CR26" s="544"/>
      <c r="CS26" s="444">
        <f t="shared" ref="CS26:EF26" si="73">R26</f>
        <v>15</v>
      </c>
      <c r="CT26" s="444">
        <f t="shared" si="73"/>
        <v>15</v>
      </c>
      <c r="CU26" s="444">
        <f t="shared" si="73"/>
        <v>45</v>
      </c>
      <c r="CV26" s="444">
        <f t="shared" si="73"/>
        <v>40</v>
      </c>
      <c r="CW26" s="444">
        <f t="shared" si="73"/>
        <v>40</v>
      </c>
      <c r="CX26" s="444">
        <f t="shared" si="73"/>
        <v>40</v>
      </c>
      <c r="CY26" s="444">
        <f t="shared" si="73"/>
        <v>55</v>
      </c>
      <c r="CZ26" s="444">
        <f t="shared" si="73"/>
        <v>60</v>
      </c>
      <c r="DA26" s="444">
        <f t="shared" si="73"/>
        <v>55</v>
      </c>
      <c r="DB26" s="444">
        <f t="shared" si="73"/>
        <v>55</v>
      </c>
      <c r="DC26" s="444">
        <f t="shared" si="73"/>
        <v>35</v>
      </c>
      <c r="DD26" s="444">
        <f t="shared" si="73"/>
        <v>25</v>
      </c>
      <c r="DE26" s="444">
        <f t="shared" si="73"/>
        <v>30</v>
      </c>
      <c r="DF26" s="444">
        <f t="shared" si="73"/>
        <v>30</v>
      </c>
      <c r="DG26" s="444">
        <f t="shared" si="73"/>
        <v>55</v>
      </c>
      <c r="DH26" s="444">
        <f t="shared" si="73"/>
        <v>55</v>
      </c>
      <c r="DI26" s="444">
        <f t="shared" si="73"/>
        <v>55</v>
      </c>
      <c r="DJ26" s="444">
        <f t="shared" si="73"/>
        <v>55</v>
      </c>
      <c r="DK26" s="444">
        <f t="shared" si="73"/>
        <v>54.706999082327457</v>
      </c>
      <c r="DL26" s="444">
        <f t="shared" si="73"/>
        <v>54.706999082327457</v>
      </c>
      <c r="DM26" s="444">
        <f t="shared" si="73"/>
        <v>54.706999082327457</v>
      </c>
      <c r="DN26" s="444">
        <f t="shared" si="73"/>
        <v>54.706999082327457</v>
      </c>
      <c r="DO26" s="444">
        <f t="shared" si="73"/>
        <v>33.175852077934877</v>
      </c>
      <c r="DP26" s="444">
        <f t="shared" si="73"/>
        <v>18.290451516342788</v>
      </c>
      <c r="DQ26" s="444">
        <f t="shared" si="73"/>
        <v>21.426618642480928</v>
      </c>
      <c r="DR26" s="444">
        <f t="shared" si="73"/>
        <v>35.993090036457801</v>
      </c>
      <c r="DS26" s="444">
        <f t="shared" si="73"/>
        <v>35.864535507985934</v>
      </c>
      <c r="DT26" s="444">
        <f t="shared" si="73"/>
        <v>38.430517445326473</v>
      </c>
      <c r="DU26" s="444">
        <f t="shared" si="73"/>
        <v>38.430517445326473</v>
      </c>
      <c r="DV26" s="444">
        <f t="shared" si="73"/>
        <v>56.162545864203082</v>
      </c>
      <c r="DW26" s="444">
        <f t="shared" si="73"/>
        <v>44.060782829446495</v>
      </c>
      <c r="DX26" s="444">
        <f t="shared" si="73"/>
        <v>48.018266583748236</v>
      </c>
      <c r="DY26" s="444">
        <f t="shared" si="73"/>
        <v>48.688351384265005</v>
      </c>
      <c r="DZ26" s="444">
        <f t="shared" si="73"/>
        <v>51.887563687924718</v>
      </c>
      <c r="EA26" s="444">
        <f t="shared" si="73"/>
        <v>41.111831926189424</v>
      </c>
      <c r="EB26" s="444">
        <f t="shared" si="73"/>
        <v>40.288639407183226</v>
      </c>
      <c r="EC26" s="444">
        <f t="shared" si="73"/>
        <v>37.916778099167196</v>
      </c>
      <c r="ED26" s="444">
        <f t="shared" si="73"/>
        <v>38.356858903352347</v>
      </c>
      <c r="EE26" s="444">
        <f t="shared" si="73"/>
        <v>38.16800470144711</v>
      </c>
      <c r="EF26" s="444">
        <f t="shared" si="73"/>
        <v>38.16800470144711</v>
      </c>
      <c r="EG26" s="444"/>
      <c r="EH26" s="444">
        <f t="shared" ref="EH26:FB26" si="74">BG26</f>
        <v>30</v>
      </c>
      <c r="EI26" s="444">
        <f t="shared" si="74"/>
        <v>30</v>
      </c>
      <c r="EJ26" s="444">
        <f t="shared" si="74"/>
        <v>85</v>
      </c>
      <c r="EK26" s="444">
        <f t="shared" si="74"/>
        <v>80</v>
      </c>
      <c r="EL26" s="444">
        <f t="shared" si="74"/>
        <v>115</v>
      </c>
      <c r="EM26" s="444">
        <f t="shared" si="74"/>
        <v>110</v>
      </c>
      <c r="EN26" s="444">
        <f t="shared" si="74"/>
        <v>60</v>
      </c>
      <c r="EO26" s="444">
        <f t="shared" si="74"/>
        <v>60</v>
      </c>
      <c r="EP26" s="444">
        <f t="shared" si="74"/>
        <v>110</v>
      </c>
      <c r="EQ26" s="444">
        <f t="shared" si="74"/>
        <v>110</v>
      </c>
      <c r="ER26" s="444">
        <f t="shared" si="74"/>
        <v>109.41399816465491</v>
      </c>
      <c r="ES26" s="444">
        <f t="shared" si="74"/>
        <v>109.41399816465491</v>
      </c>
      <c r="ET26" s="444">
        <f t="shared" si="74"/>
        <v>51.466303594277662</v>
      </c>
      <c r="EU26" s="444">
        <f t="shared" si="74"/>
        <v>57.419708678938733</v>
      </c>
      <c r="EV26" s="444">
        <f t="shared" si="74"/>
        <v>74.295052953312407</v>
      </c>
      <c r="EW26" s="444">
        <f t="shared" si="74"/>
        <v>94.593063309529555</v>
      </c>
      <c r="EX26" s="444">
        <f t="shared" si="74"/>
        <v>92.079049413194724</v>
      </c>
      <c r="EY26" s="444">
        <f t="shared" si="74"/>
        <v>100.57591507218973</v>
      </c>
      <c r="EZ26" s="444">
        <f t="shared" si="74"/>
        <v>81.40047133337265</v>
      </c>
      <c r="FA26" s="444">
        <f t="shared" si="74"/>
        <v>76.084782800614306</v>
      </c>
      <c r="FB26" s="444">
        <f t="shared" si="74"/>
        <v>76.33600940289422</v>
      </c>
    </row>
    <row r="27" spans="2:158" ht="10.5" x14ac:dyDescent="0.25">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208">
        <f t="shared" si="10"/>
        <v>6.8290098262495658E-3</v>
      </c>
      <c r="P27" s="208">
        <f t="shared" si="10"/>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4"/>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15</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8"/>
      <c r="CQ27" s="208"/>
      <c r="CR27" s="19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679"/>
      <c r="EL27" s="679"/>
      <c r="EM27" s="679"/>
      <c r="EN27" s="679"/>
      <c r="EO27" s="679"/>
      <c r="EP27" s="679"/>
      <c r="EQ27" s="679"/>
      <c r="ER27" s="679"/>
      <c r="ES27" s="679"/>
      <c r="ET27" s="679"/>
      <c r="EU27" s="679"/>
      <c r="EV27" s="679"/>
      <c r="EW27" s="679"/>
      <c r="EX27" s="679"/>
      <c r="EY27" s="679"/>
      <c r="EZ27" s="679"/>
      <c r="FA27" s="679"/>
      <c r="FB27" s="679"/>
    </row>
    <row r="28" spans="2:158" ht="10.5" x14ac:dyDescent="0.25">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16.420854330426408</v>
      </c>
      <c r="O28" s="208">
        <f t="shared" si="10"/>
        <v>-0.26082399759024955</v>
      </c>
      <c r="P28" s="208">
        <f t="shared" si="10"/>
        <v>-0.26648434111267671</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4"/>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16</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8"/>
      <c r="CQ28" s="208"/>
      <c r="CR28" s="19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679"/>
      <c r="EL28" s="679"/>
      <c r="EM28" s="679"/>
      <c r="EN28" s="679"/>
      <c r="EO28" s="679"/>
      <c r="EP28" s="679"/>
      <c r="EQ28" s="679"/>
      <c r="ER28" s="679"/>
      <c r="ES28" s="679"/>
      <c r="ET28" s="679"/>
      <c r="EU28" s="679"/>
      <c r="EV28" s="679"/>
      <c r="EW28" s="679"/>
      <c r="EX28" s="679"/>
      <c r="EY28" s="679"/>
      <c r="EZ28" s="679"/>
      <c r="FA28" s="679"/>
      <c r="FB28" s="679"/>
    </row>
    <row r="29" spans="2:158" ht="10.5" x14ac:dyDescent="0.25">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3.7487067940960328</v>
      </c>
      <c r="N29" s="524">
        <v>3.6872634716790698</v>
      </c>
      <c r="O29" s="208">
        <f t="shared" si="10"/>
        <v>-0.442118806787833</v>
      </c>
      <c r="P29" s="208">
        <f t="shared" si="10"/>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4"/>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17</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8"/>
      <c r="CQ29" s="208"/>
      <c r="CR29" s="19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679"/>
      <c r="EL29" s="679"/>
      <c r="EM29" s="679"/>
      <c r="EN29" s="679"/>
      <c r="EO29" s="679"/>
      <c r="EP29" s="679"/>
      <c r="EQ29" s="679"/>
      <c r="ER29" s="679"/>
      <c r="ES29" s="679"/>
      <c r="ET29" s="679"/>
      <c r="EU29" s="679"/>
      <c r="EV29" s="679"/>
      <c r="EW29" s="679"/>
      <c r="EX29" s="679"/>
      <c r="EY29" s="679"/>
      <c r="EZ29" s="679"/>
      <c r="FA29" s="679"/>
      <c r="FB29" s="679"/>
    </row>
    <row r="30" spans="2:158" ht="10.5" x14ac:dyDescent="0.25">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16.836005648664042</v>
      </c>
      <c r="O30" s="208">
        <f t="shared" si="10"/>
        <v>-0.10169799065637664</v>
      </c>
      <c r="P30" s="208">
        <f t="shared" si="10"/>
        <v>-0.29017748247907749</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4"/>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18</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8"/>
      <c r="CQ30" s="208"/>
      <c r="CR30" s="19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679"/>
      <c r="EL30" s="679"/>
      <c r="EM30" s="679"/>
      <c r="EN30" s="679"/>
      <c r="EO30" s="679"/>
      <c r="EP30" s="679"/>
      <c r="EQ30" s="679"/>
      <c r="ER30" s="679"/>
      <c r="ES30" s="679"/>
      <c r="ET30" s="679"/>
      <c r="EU30" s="679"/>
      <c r="EV30" s="679"/>
      <c r="EW30" s="679"/>
      <c r="EX30" s="679"/>
      <c r="EY30" s="679"/>
      <c r="EZ30" s="679"/>
      <c r="FA30" s="679"/>
      <c r="FB30" s="679"/>
    </row>
    <row r="31" spans="2:158" ht="10.5" x14ac:dyDescent="0.25">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7">
        <f t="shared" si="10"/>
        <v>-0.25397471703556573</v>
      </c>
      <c r="P31" s="217">
        <f t="shared" si="10"/>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4"/>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77">
        <f t="shared" si="30"/>
        <v>32.462260781783442</v>
      </c>
      <c r="BU31" s="778">
        <f t="shared" si="50"/>
        <v>24.446193356734</v>
      </c>
      <c r="BV31" s="778">
        <f t="shared" si="28"/>
        <v>42.717340500508527</v>
      </c>
      <c r="BW31" s="778">
        <f t="shared" si="15"/>
        <v>40.302453217972641</v>
      </c>
      <c r="BX31" s="778">
        <f t="shared" si="29"/>
        <v>45.233789689410258</v>
      </c>
      <c r="BY31" s="778">
        <f t="shared" si="16"/>
        <v>32.537736570943132</v>
      </c>
      <c r="BZ31" s="778">
        <f t="shared" si="17"/>
        <v>30.599497597311814</v>
      </c>
      <c r="CA31" s="778">
        <f t="shared" si="18"/>
        <v>29.924531946871848</v>
      </c>
      <c r="CB31" s="37"/>
      <c r="CC31" s="52" t="s">
        <v>19</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7"/>
      <c r="CQ31" s="217"/>
      <c r="CR31" s="199"/>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row>
    <row r="32" spans="2:158" ht="10.5" x14ac:dyDescent="0.25">
      <c r="B32" s="20" t="s">
        <v>10</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90.094488734659734</v>
      </c>
      <c r="O32" s="210">
        <f t="shared" si="10"/>
        <v>-0.15942845494850211</v>
      </c>
      <c r="P32" s="210">
        <f t="shared" si="10"/>
        <v>1.1485028709067757E-2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4"/>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78" t="s">
        <v>10</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10">
        <f t="shared" si="37"/>
        <v>-0.15942845494850211</v>
      </c>
      <c r="CQ32" s="210">
        <f>P32</f>
        <v>1.1485028709067757E-2</v>
      </c>
      <c r="CR32" s="544"/>
      <c r="CS32" s="444">
        <f t="shared" ref="CS32:EF32" si="88">R32</f>
        <v>55</v>
      </c>
      <c r="CT32" s="444">
        <f t="shared" si="88"/>
        <v>60</v>
      </c>
      <c r="CU32" s="444">
        <f t="shared" si="88"/>
        <v>60</v>
      </c>
      <c r="CV32" s="444">
        <f t="shared" si="88"/>
        <v>50</v>
      </c>
      <c r="CW32" s="444">
        <f t="shared" si="88"/>
        <v>50</v>
      </c>
      <c r="CX32" s="444">
        <f t="shared" si="88"/>
        <v>50</v>
      </c>
      <c r="CY32" s="444">
        <f t="shared" si="88"/>
        <v>50</v>
      </c>
      <c r="CZ32" s="444">
        <f t="shared" si="88"/>
        <v>50</v>
      </c>
      <c r="DA32" s="444">
        <f t="shared" si="88"/>
        <v>50</v>
      </c>
      <c r="DB32" s="444">
        <f t="shared" si="88"/>
        <v>50</v>
      </c>
      <c r="DC32" s="444">
        <f t="shared" si="88"/>
        <v>55</v>
      </c>
      <c r="DD32" s="444">
        <f t="shared" si="88"/>
        <v>50</v>
      </c>
      <c r="DE32" s="444">
        <f t="shared" si="88"/>
        <v>50</v>
      </c>
      <c r="DF32" s="444">
        <f t="shared" si="88"/>
        <v>65</v>
      </c>
      <c r="DG32" s="444">
        <f t="shared" si="88"/>
        <v>55</v>
      </c>
      <c r="DH32" s="444">
        <f t="shared" si="88"/>
        <v>50</v>
      </c>
      <c r="DI32" s="444">
        <f t="shared" si="88"/>
        <v>50</v>
      </c>
      <c r="DJ32" s="444">
        <f t="shared" si="88"/>
        <v>55</v>
      </c>
      <c r="DK32" s="444">
        <f t="shared" si="88"/>
        <v>35.253865920000003</v>
      </c>
      <c r="DL32" s="444">
        <f t="shared" si="88"/>
        <v>35.729599999999998</v>
      </c>
      <c r="DM32" s="444">
        <f t="shared" si="88"/>
        <v>37.484800000000007</v>
      </c>
      <c r="DN32" s="444">
        <f t="shared" si="88"/>
        <v>35.900320000000001</v>
      </c>
      <c r="DO32" s="444">
        <f t="shared" si="88"/>
        <v>32.069000000000003</v>
      </c>
      <c r="DP32" s="444">
        <f t="shared" si="88"/>
        <v>29.286999999999999</v>
      </c>
      <c r="DQ32" s="444">
        <f t="shared" si="88"/>
        <v>32.602000000000004</v>
      </c>
      <c r="DR32" s="444">
        <f t="shared" si="88"/>
        <v>35.814</v>
      </c>
      <c r="DS32" s="444">
        <f t="shared" si="88"/>
        <v>33.107999999999997</v>
      </c>
      <c r="DT32" s="444">
        <f t="shared" si="88"/>
        <v>35.045249999999996</v>
      </c>
      <c r="DU32" s="444">
        <f t="shared" si="88"/>
        <v>34.968000000000004</v>
      </c>
      <c r="DV32" s="444">
        <f t="shared" si="88"/>
        <v>31.80536</v>
      </c>
      <c r="DW32" s="444">
        <f t="shared" si="88"/>
        <v>29.650399999999998</v>
      </c>
      <c r="DX32" s="444">
        <f t="shared" si="88"/>
        <v>26.92</v>
      </c>
      <c r="DY32" s="444">
        <f t="shared" si="88"/>
        <v>25.78</v>
      </c>
      <c r="DZ32" s="444">
        <f t="shared" si="88"/>
        <v>23.614999999999998</v>
      </c>
      <c r="EA32" s="444">
        <f t="shared" si="88"/>
        <v>22.503</v>
      </c>
      <c r="EB32" s="444">
        <f t="shared" si="88"/>
        <v>22.591999999999999</v>
      </c>
      <c r="EC32" s="444">
        <f t="shared" si="88"/>
        <v>22.015999999999998</v>
      </c>
      <c r="ED32" s="444">
        <f t="shared" si="88"/>
        <v>22.2605</v>
      </c>
      <c r="EE32" s="444">
        <f t="shared" si="88"/>
        <v>22.265000000000001</v>
      </c>
      <c r="EF32" s="444">
        <f t="shared" si="88"/>
        <v>23.041050000000002</v>
      </c>
      <c r="EG32" s="444"/>
      <c r="EH32" s="444">
        <f t="shared" ref="EH32:FB32" si="89">BG32</f>
        <v>100</v>
      </c>
      <c r="EI32" s="444">
        <f t="shared" si="89"/>
        <v>115</v>
      </c>
      <c r="EJ32" s="444">
        <f t="shared" si="89"/>
        <v>110</v>
      </c>
      <c r="EK32" s="444">
        <f t="shared" si="89"/>
        <v>100</v>
      </c>
      <c r="EL32" s="444">
        <f t="shared" si="89"/>
        <v>100</v>
      </c>
      <c r="EM32" s="444">
        <f t="shared" si="89"/>
        <v>100</v>
      </c>
      <c r="EN32" s="444">
        <f t="shared" si="89"/>
        <v>105</v>
      </c>
      <c r="EO32" s="444">
        <f t="shared" si="89"/>
        <v>115</v>
      </c>
      <c r="EP32" s="444">
        <f t="shared" si="89"/>
        <v>105</v>
      </c>
      <c r="EQ32" s="444">
        <f t="shared" si="89"/>
        <v>105</v>
      </c>
      <c r="ER32" s="444">
        <f t="shared" si="89"/>
        <v>70.98346592</v>
      </c>
      <c r="ES32" s="444">
        <f t="shared" si="89"/>
        <v>73.385120000000001</v>
      </c>
      <c r="ET32" s="444">
        <f t="shared" si="89"/>
        <v>61.356000000000002</v>
      </c>
      <c r="EU32" s="444">
        <f t="shared" si="89"/>
        <v>68.415999999999997</v>
      </c>
      <c r="EV32" s="444">
        <f t="shared" si="89"/>
        <v>68.153249999999986</v>
      </c>
      <c r="EW32" s="444">
        <f t="shared" si="89"/>
        <v>66.773359999999997</v>
      </c>
      <c r="EX32" s="444">
        <f t="shared" si="89"/>
        <v>56.570399999999999</v>
      </c>
      <c r="EY32" s="444">
        <f t="shared" si="89"/>
        <v>49.394999999999996</v>
      </c>
      <c r="EZ32" s="444">
        <f t="shared" si="89"/>
        <v>45.094999999999999</v>
      </c>
      <c r="FA32" s="444">
        <f t="shared" si="89"/>
        <v>44.280999999999999</v>
      </c>
      <c r="FB32" s="444">
        <f t="shared" si="89"/>
        <v>45.306049999999999</v>
      </c>
    </row>
    <row r="33" spans="2:15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208">
        <f t="shared" si="10"/>
        <v>-0.16256491593750022</v>
      </c>
      <c r="P33" s="208">
        <f t="shared" si="10"/>
        <v>2.0141951069230224E-3</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4"/>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15</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8"/>
      <c r="CQ33" s="208"/>
      <c r="CR33" s="19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679"/>
      <c r="EL33" s="679"/>
      <c r="EM33" s="679"/>
      <c r="EN33" s="679"/>
      <c r="EO33" s="679"/>
      <c r="EP33" s="679"/>
      <c r="EQ33" s="679"/>
      <c r="ER33" s="679"/>
      <c r="ES33" s="679"/>
      <c r="ET33" s="679"/>
      <c r="EU33" s="679"/>
      <c r="EV33" s="679"/>
      <c r="EW33" s="679"/>
      <c r="EX33" s="679"/>
      <c r="EY33" s="679"/>
      <c r="EZ33" s="679"/>
      <c r="FA33" s="679"/>
      <c r="FB33" s="679"/>
    </row>
    <row r="34" spans="2:15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208">
        <f t="shared" si="10"/>
        <v>-0.18669023478801006</v>
      </c>
      <c r="P34" s="208">
        <f t="shared" si="10"/>
        <v>3.973880046071776E-2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4"/>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16</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8"/>
      <c r="CQ34" s="208"/>
      <c r="CR34" s="221"/>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679"/>
      <c r="EL34" s="679"/>
      <c r="EM34" s="679"/>
      <c r="EN34" s="679"/>
      <c r="EO34" s="679"/>
      <c r="EP34" s="679"/>
      <c r="EQ34" s="679"/>
      <c r="ER34" s="679"/>
      <c r="ES34" s="679"/>
      <c r="ET34" s="679"/>
      <c r="EU34" s="679"/>
      <c r="EV34" s="679"/>
      <c r="EW34" s="679"/>
      <c r="EX34" s="679"/>
      <c r="EY34" s="679"/>
      <c r="EZ34" s="679"/>
      <c r="FA34" s="679"/>
      <c r="FB34" s="679"/>
    </row>
    <row r="35" spans="2:15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208">
        <f t="shared" si="10"/>
        <v>-0.1529625199865674</v>
      </c>
      <c r="P35" s="208">
        <f t="shared" si="10"/>
        <v>3.078817811191259E-2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4"/>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17</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8"/>
      <c r="CQ35" s="208"/>
      <c r="CR35" s="221"/>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679"/>
      <c r="EL35" s="679"/>
      <c r="EM35" s="679"/>
      <c r="EN35" s="679"/>
      <c r="EO35" s="679"/>
      <c r="EP35" s="679"/>
      <c r="EQ35" s="679"/>
      <c r="ER35" s="679"/>
      <c r="ES35" s="679"/>
      <c r="ET35" s="679"/>
      <c r="EU35" s="679"/>
      <c r="EV35" s="679"/>
      <c r="EW35" s="679"/>
      <c r="EX35" s="679"/>
      <c r="EY35" s="679"/>
      <c r="EZ35" s="679"/>
      <c r="FA35" s="679"/>
      <c r="FB35" s="679"/>
    </row>
    <row r="36" spans="2:15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208">
        <f t="shared" si="10"/>
        <v>-0.14371683728398799</v>
      </c>
      <c r="P36" s="208">
        <f t="shared" si="10"/>
        <v>-2.7953607731423413E-2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4"/>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18</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8"/>
      <c r="CQ36" s="208"/>
      <c r="CR36" s="19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679"/>
      <c r="EL36" s="679"/>
      <c r="EM36" s="679"/>
      <c r="EN36" s="679"/>
      <c r="EO36" s="679"/>
      <c r="EP36" s="679"/>
      <c r="EQ36" s="679"/>
      <c r="ER36" s="679"/>
      <c r="ES36" s="679"/>
      <c r="ET36" s="679"/>
      <c r="EU36" s="679"/>
      <c r="EV36" s="679"/>
      <c r="EW36" s="679"/>
      <c r="EX36" s="679"/>
      <c r="EY36" s="679"/>
      <c r="EZ36" s="679"/>
      <c r="FA36" s="679"/>
      <c r="FB36" s="679"/>
    </row>
    <row r="37" spans="2:15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217">
        <f t="shared" si="10"/>
        <v>-0.15114696189380761</v>
      </c>
      <c r="P37" s="618">
        <f t="shared" si="10"/>
        <v>2.8754285296783477E-2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57"/>
      <c r="BF37" s="284"/>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86"/>
      <c r="BU37" s="778"/>
      <c r="BV37" s="778"/>
      <c r="BW37" s="778"/>
      <c r="BX37" s="778">
        <f t="shared" si="29"/>
        <v>0</v>
      </c>
      <c r="BY37" s="778">
        <f t="shared" si="16"/>
        <v>0</v>
      </c>
      <c r="BZ37" s="778">
        <f t="shared" si="17"/>
        <v>0</v>
      </c>
      <c r="CA37" s="778">
        <f t="shared" si="18"/>
        <v>0</v>
      </c>
      <c r="CB37" s="37"/>
      <c r="CC37" s="52" t="s">
        <v>19</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7"/>
      <c r="CQ37" s="217"/>
      <c r="CR37" s="199"/>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row>
    <row r="38" spans="2:158" ht="10.5" x14ac:dyDescent="0.25">
      <c r="B38" s="20" t="s">
        <v>11</v>
      </c>
      <c r="C38" s="775">
        <v>180</v>
      </c>
      <c r="D38" s="775">
        <v>225</v>
      </c>
      <c r="E38" s="775">
        <v>300</v>
      </c>
      <c r="F38" s="775">
        <v>320</v>
      </c>
      <c r="G38" s="775">
        <v>260</v>
      </c>
      <c r="H38" s="775">
        <v>275</v>
      </c>
      <c r="I38" s="775">
        <f t="shared" ref="I38:N38" si="100">SUM(I39:I43)</f>
        <v>227.60982070977292</v>
      </c>
      <c r="J38" s="775">
        <f t="shared" si="100"/>
        <v>473.14845477097668</v>
      </c>
      <c r="K38" s="775">
        <f t="shared" si="100"/>
        <v>752.94920636215579</v>
      </c>
      <c r="L38" s="775">
        <f t="shared" si="100"/>
        <v>505.07847179839371</v>
      </c>
      <c r="M38" s="775">
        <f t="shared" si="100"/>
        <v>432.14717796473047</v>
      </c>
      <c r="N38" s="775">
        <f t="shared" si="100"/>
        <v>635.21159663616606</v>
      </c>
      <c r="O38" s="210">
        <f t="shared" si="10"/>
        <v>-0.14439596598521109</v>
      </c>
      <c r="P38" s="617">
        <f t="shared" si="10"/>
        <v>0.469896435811062</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4"/>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78" t="s">
        <v>11</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10">
        <f t="shared" si="37"/>
        <v>-0.14439596598521109</v>
      </c>
      <c r="CQ38" s="210">
        <f>P38</f>
        <v>0.469896435811062</v>
      </c>
      <c r="CR38" s="544"/>
      <c r="CS38" s="444">
        <f t="shared" ref="CS38:EF38" si="103">R38</f>
        <v>45</v>
      </c>
      <c r="CT38" s="444">
        <f t="shared" si="103"/>
        <v>55</v>
      </c>
      <c r="CU38" s="444">
        <f t="shared" si="103"/>
        <v>55</v>
      </c>
      <c r="CV38" s="444">
        <f t="shared" si="103"/>
        <v>65</v>
      </c>
      <c r="CW38" s="444">
        <f t="shared" si="103"/>
        <v>85</v>
      </c>
      <c r="CX38" s="444">
        <f t="shared" si="103"/>
        <v>95</v>
      </c>
      <c r="CY38" s="444">
        <f t="shared" si="103"/>
        <v>90</v>
      </c>
      <c r="CZ38" s="444">
        <f t="shared" si="103"/>
        <v>110</v>
      </c>
      <c r="DA38" s="444">
        <f t="shared" si="103"/>
        <v>85</v>
      </c>
      <c r="DB38" s="444">
        <f t="shared" si="103"/>
        <v>40</v>
      </c>
      <c r="DC38" s="444">
        <f t="shared" si="103"/>
        <v>60</v>
      </c>
      <c r="DD38" s="444">
        <f t="shared" si="103"/>
        <v>70</v>
      </c>
      <c r="DE38" s="444">
        <f t="shared" si="103"/>
        <v>65</v>
      </c>
      <c r="DF38" s="444">
        <f t="shared" si="103"/>
        <v>55</v>
      </c>
      <c r="DG38" s="444">
        <f t="shared" si="103"/>
        <v>70</v>
      </c>
      <c r="DH38" s="444">
        <f t="shared" si="103"/>
        <v>65</v>
      </c>
      <c r="DI38" s="444">
        <f t="shared" si="103"/>
        <v>70</v>
      </c>
      <c r="DJ38" s="444">
        <f t="shared" si="103"/>
        <v>70</v>
      </c>
      <c r="DK38" s="444">
        <f t="shared" si="103"/>
        <v>115.52785004885305</v>
      </c>
      <c r="DL38" s="444">
        <f t="shared" si="103"/>
        <v>28.708334595919844</v>
      </c>
      <c r="DM38" s="444">
        <f t="shared" si="103"/>
        <v>69.424871780826464</v>
      </c>
      <c r="DN38" s="444">
        <f t="shared" si="103"/>
        <v>13.948764284173564</v>
      </c>
      <c r="DO38" s="444">
        <f t="shared" si="103"/>
        <v>160.92805484004481</v>
      </c>
      <c r="DP38" s="444">
        <f t="shared" si="103"/>
        <v>27.931164048002024</v>
      </c>
      <c r="DQ38" s="444">
        <f t="shared" si="103"/>
        <v>194.03720045453917</v>
      </c>
      <c r="DR38" s="444">
        <f t="shared" si="103"/>
        <v>90.252035428390684</v>
      </c>
      <c r="DS38" s="444">
        <f t="shared" si="103"/>
        <v>101.62151886703029</v>
      </c>
      <c r="DT38" s="444">
        <f t="shared" si="103"/>
        <v>373.37567627964091</v>
      </c>
      <c r="DU38" s="444">
        <f t="shared" si="103"/>
        <v>137.747098705685</v>
      </c>
      <c r="DV38" s="444">
        <f t="shared" si="103"/>
        <v>140.20491250979961</v>
      </c>
      <c r="DW38" s="444">
        <f t="shared" si="103"/>
        <v>150.24931544847959</v>
      </c>
      <c r="DX38" s="444">
        <f t="shared" si="103"/>
        <v>202.26543028514732</v>
      </c>
      <c r="DY38" s="444">
        <f t="shared" si="103"/>
        <v>150.97169677445984</v>
      </c>
      <c r="DZ38" s="444">
        <f t="shared" si="103"/>
        <v>1.5920292903069537</v>
      </c>
      <c r="EA38" s="444">
        <f t="shared" si="103"/>
        <v>55.640882892976762</v>
      </c>
      <c r="EB38" s="444">
        <f t="shared" si="103"/>
        <v>145.63840324178489</v>
      </c>
      <c r="EC38" s="444">
        <f t="shared" si="103"/>
        <v>63.615683235856764</v>
      </c>
      <c r="ED38" s="444">
        <f t="shared" si="103"/>
        <v>167.25220859411206</v>
      </c>
      <c r="EE38" s="444">
        <f t="shared" si="103"/>
        <v>195.44204624212097</v>
      </c>
      <c r="EF38" s="444">
        <f t="shared" si="103"/>
        <v>216.09904170733921</v>
      </c>
      <c r="EG38" s="444"/>
      <c r="EH38" s="444">
        <f t="shared" ref="EH38:FB38" si="104">BG38</f>
        <v>125</v>
      </c>
      <c r="EI38" s="444">
        <f t="shared" si="104"/>
        <v>100</v>
      </c>
      <c r="EJ38" s="444">
        <f t="shared" si="104"/>
        <v>120</v>
      </c>
      <c r="EK38" s="444">
        <f t="shared" si="104"/>
        <v>180</v>
      </c>
      <c r="EL38" s="444">
        <f t="shared" si="104"/>
        <v>200</v>
      </c>
      <c r="EM38" s="444">
        <f t="shared" si="104"/>
        <v>125</v>
      </c>
      <c r="EN38" s="444">
        <f t="shared" si="104"/>
        <v>130</v>
      </c>
      <c r="EO38" s="444">
        <f t="shared" si="104"/>
        <v>120</v>
      </c>
      <c r="EP38" s="444">
        <f t="shared" si="104"/>
        <v>135</v>
      </c>
      <c r="EQ38" s="444">
        <f t="shared" si="104"/>
        <v>140</v>
      </c>
      <c r="ER38" s="444">
        <f t="shared" si="104"/>
        <v>144.23618464477289</v>
      </c>
      <c r="ES38" s="444">
        <f t="shared" si="104"/>
        <v>83.373636065000028</v>
      </c>
      <c r="ET38" s="444">
        <f t="shared" si="104"/>
        <v>188.85921888804683</v>
      </c>
      <c r="EU38" s="444">
        <f t="shared" si="104"/>
        <v>284.28923588292986</v>
      </c>
      <c r="EV38" s="444">
        <f t="shared" si="104"/>
        <v>474.99719514667117</v>
      </c>
      <c r="EW38" s="444">
        <f t="shared" si="104"/>
        <v>277.95201121548462</v>
      </c>
      <c r="EX38" s="444">
        <f t="shared" si="104"/>
        <v>352.51474573362691</v>
      </c>
      <c r="EY38" s="444">
        <f t="shared" si="104"/>
        <v>152.5637260647668</v>
      </c>
      <c r="EZ38" s="444">
        <f t="shared" si="104"/>
        <v>201.27928613476166</v>
      </c>
      <c r="FA38" s="444">
        <f t="shared" si="104"/>
        <v>259.05772947797772</v>
      </c>
      <c r="FB38" s="444">
        <f t="shared" si="104"/>
        <v>411.54108794946018</v>
      </c>
    </row>
    <row r="39" spans="2:158" ht="10.5" x14ac:dyDescent="0.25">
      <c r="B39" s="10" t="s">
        <v>15</v>
      </c>
      <c r="C39" s="787">
        <v>5</v>
      </c>
      <c r="D39" s="787">
        <v>5</v>
      </c>
      <c r="E39" s="787">
        <v>0</v>
      </c>
      <c r="F39" s="787">
        <v>10</v>
      </c>
      <c r="G39" s="787">
        <v>5</v>
      </c>
      <c r="H39" s="787">
        <v>5</v>
      </c>
      <c r="I39" s="788">
        <v>-80.859136848189237</v>
      </c>
      <c r="J39" s="788">
        <v>-24.554885775926326</v>
      </c>
      <c r="K39" s="788">
        <v>17.318772152069773</v>
      </c>
      <c r="L39" s="788">
        <v>26.591583625344587</v>
      </c>
      <c r="M39" s="788">
        <v>42.779397556534583</v>
      </c>
      <c r="N39" s="788">
        <v>15.675298128181517</v>
      </c>
      <c r="O39" s="208">
        <f t="shared" si="10"/>
        <v>0.60875704731482405</v>
      </c>
      <c r="P39" s="208">
        <f t="shared" si="10"/>
        <v>-0.63357833388219131</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4"/>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15</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8"/>
      <c r="CQ39" s="208"/>
      <c r="CR39" s="19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679"/>
      <c r="EL39" s="679"/>
      <c r="EM39" s="679"/>
      <c r="EN39" s="679"/>
      <c r="EO39" s="679"/>
      <c r="EP39" s="679"/>
      <c r="EQ39" s="679"/>
      <c r="ER39" s="679"/>
      <c r="ES39" s="679"/>
      <c r="ET39" s="679"/>
      <c r="EU39" s="679"/>
      <c r="EV39" s="679"/>
      <c r="EW39" s="679"/>
      <c r="EX39" s="679"/>
      <c r="EY39" s="679"/>
      <c r="EZ39" s="679"/>
      <c r="FA39" s="679"/>
      <c r="FB39" s="679"/>
    </row>
    <row r="40" spans="2:158" ht="10.5" x14ac:dyDescent="0.25">
      <c r="B40" s="10" t="s">
        <v>16</v>
      </c>
      <c r="C40" s="787">
        <v>-5</v>
      </c>
      <c r="D40" s="787">
        <v>10</v>
      </c>
      <c r="E40" s="787">
        <v>5</v>
      </c>
      <c r="F40" s="787">
        <v>5</v>
      </c>
      <c r="G40" s="787">
        <v>5</v>
      </c>
      <c r="H40" s="787">
        <v>20</v>
      </c>
      <c r="I40" s="788">
        <v>64.788887700376321</v>
      </c>
      <c r="J40" s="788">
        <v>36.692905563627811</v>
      </c>
      <c r="K40" s="788">
        <v>6.5036235554510773</v>
      </c>
      <c r="L40" s="788">
        <v>22.622112405879612</v>
      </c>
      <c r="M40" s="788">
        <v>-83.049603514141609</v>
      </c>
      <c r="N40" s="788">
        <v>5.3828505609475066</v>
      </c>
      <c r="O40" s="208" t="str">
        <f t="shared" si="10"/>
        <v>N/A</v>
      </c>
      <c r="P40" s="208" t="str">
        <f t="shared" si="10"/>
        <v>N/A</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4"/>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16</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8"/>
      <c r="CQ40" s="208"/>
      <c r="CR40" s="221"/>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679"/>
      <c r="EL40" s="679"/>
      <c r="EM40" s="679"/>
      <c r="EN40" s="679"/>
      <c r="EO40" s="679"/>
      <c r="EP40" s="679"/>
      <c r="EQ40" s="679"/>
      <c r="ER40" s="679"/>
      <c r="ES40" s="679"/>
      <c r="ET40" s="679"/>
      <c r="EU40" s="679"/>
      <c r="EV40" s="679"/>
      <c r="EW40" s="679"/>
      <c r="EX40" s="679"/>
      <c r="EY40" s="679"/>
      <c r="EZ40" s="679"/>
      <c r="FA40" s="679"/>
      <c r="FB40" s="679"/>
    </row>
    <row r="41" spans="2:158" ht="10.5" x14ac:dyDescent="0.25">
      <c r="B41" s="10" t="s">
        <v>17</v>
      </c>
      <c r="C41" s="787">
        <v>0</v>
      </c>
      <c r="D41" s="787">
        <v>-10</v>
      </c>
      <c r="E41" s="787">
        <v>0</v>
      </c>
      <c r="F41" s="787">
        <v>-10</v>
      </c>
      <c r="G41" s="787">
        <v>-10</v>
      </c>
      <c r="H41" s="787">
        <v>0</v>
      </c>
      <c r="I41" s="788">
        <v>-38.376308164785016</v>
      </c>
      <c r="J41" s="788">
        <v>-63.22180561699038</v>
      </c>
      <c r="K41" s="788">
        <v>7.1995567691489981</v>
      </c>
      <c r="L41" s="788">
        <v>-150.67573102870983</v>
      </c>
      <c r="M41" s="788">
        <v>4.7583139397093532</v>
      </c>
      <c r="N41" s="788">
        <v>-9.2899292646273253</v>
      </c>
      <c r="O41" s="208" t="str">
        <f t="shared" si="10"/>
        <v>N/A</v>
      </c>
      <c r="P41" s="208" t="str">
        <f t="shared" si="10"/>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4"/>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17</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8"/>
      <c r="CQ41" s="208"/>
      <c r="CR41" s="221"/>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679"/>
      <c r="EL41" s="679"/>
      <c r="EM41" s="679"/>
      <c r="EN41" s="679"/>
      <c r="EO41" s="679"/>
      <c r="EP41" s="679"/>
      <c r="EQ41" s="679"/>
      <c r="ER41" s="679"/>
      <c r="ES41" s="679"/>
      <c r="ET41" s="679"/>
      <c r="EU41" s="679"/>
      <c r="EV41" s="679"/>
      <c r="EW41" s="679"/>
      <c r="EX41" s="679"/>
      <c r="EY41" s="679"/>
      <c r="EZ41" s="679"/>
      <c r="FA41" s="679"/>
      <c r="FB41" s="679"/>
    </row>
    <row r="42" spans="2:158" ht="10.5" x14ac:dyDescent="0.25">
      <c r="B42" s="10" t="s">
        <v>18</v>
      </c>
      <c r="C42" s="787">
        <v>150</v>
      </c>
      <c r="D42" s="787">
        <v>175</v>
      </c>
      <c r="E42" s="787">
        <v>195</v>
      </c>
      <c r="F42" s="787">
        <v>225</v>
      </c>
      <c r="G42" s="787">
        <v>165</v>
      </c>
      <c r="H42" s="787">
        <v>120</v>
      </c>
      <c r="I42" s="788">
        <v>175.46616128577833</v>
      </c>
      <c r="J42" s="788">
        <v>384.87522992183023</v>
      </c>
      <c r="K42" s="788">
        <v>757.54939348350035</v>
      </c>
      <c r="L42" s="788">
        <v>524.22022335565327</v>
      </c>
      <c r="M42" s="788">
        <v>481.6790037871732</v>
      </c>
      <c r="N42" s="788">
        <v>701.97335084599604</v>
      </c>
      <c r="O42" s="208">
        <f t="shared" si="10"/>
        <v>-8.1151427726622205E-2</v>
      </c>
      <c r="P42" s="208">
        <f t="shared" si="10"/>
        <v>0.45734679179862803</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4"/>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18</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8"/>
      <c r="CQ42" s="208"/>
      <c r="CR42" s="19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679"/>
      <c r="EL42" s="679"/>
      <c r="EM42" s="679"/>
      <c r="EN42" s="679"/>
      <c r="EO42" s="679"/>
      <c r="EP42" s="679"/>
      <c r="EQ42" s="679"/>
      <c r="ER42" s="679"/>
      <c r="ES42" s="679"/>
      <c r="ET42" s="679"/>
      <c r="EU42" s="679"/>
      <c r="EV42" s="679"/>
      <c r="EW42" s="679"/>
      <c r="EX42" s="679"/>
      <c r="EY42" s="679"/>
      <c r="EZ42" s="679"/>
      <c r="FA42" s="679"/>
      <c r="FB42" s="679"/>
    </row>
    <row r="43" spans="2:158" ht="10.5" x14ac:dyDescent="0.25">
      <c r="B43" s="52" t="s">
        <v>19</v>
      </c>
      <c r="C43" s="787">
        <v>30</v>
      </c>
      <c r="D43" s="787">
        <v>45</v>
      </c>
      <c r="E43" s="787">
        <v>100</v>
      </c>
      <c r="F43" s="787">
        <v>90</v>
      </c>
      <c r="G43" s="787">
        <v>95</v>
      </c>
      <c r="H43" s="787">
        <v>130</v>
      </c>
      <c r="I43" s="788">
        <v>106.59021673659252</v>
      </c>
      <c r="J43" s="788">
        <v>139.35701067843536</v>
      </c>
      <c r="K43" s="788">
        <v>-35.622139598014428</v>
      </c>
      <c r="L43" s="788">
        <v>82.320283440226035</v>
      </c>
      <c r="M43" s="788">
        <v>-14.019933804545076</v>
      </c>
      <c r="N43" s="788">
        <v>-78.529973634331668</v>
      </c>
      <c r="O43" s="217" t="str">
        <f t="shared" si="10"/>
        <v>N/A</v>
      </c>
      <c r="P43" s="208" t="str">
        <f t="shared" si="10"/>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4"/>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86"/>
      <c r="BU43" s="778"/>
      <c r="BV43" s="778"/>
      <c r="BW43" s="778"/>
      <c r="BX43" s="778">
        <f t="shared" si="29"/>
        <v>0</v>
      </c>
      <c r="BY43" s="778">
        <f t="shared" si="16"/>
        <v>0</v>
      </c>
      <c r="BZ43" s="778">
        <f t="shared" si="17"/>
        <v>0</v>
      </c>
      <c r="CA43" s="778">
        <f t="shared" si="18"/>
        <v>0</v>
      </c>
      <c r="CB43" s="37"/>
      <c r="CC43" s="52" t="s">
        <v>19</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7"/>
      <c r="CQ43" s="217"/>
      <c r="CR43" s="199"/>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row>
    <row r="44" spans="2:158" ht="10.5" x14ac:dyDescent="0.25">
      <c r="B44" s="239" t="s">
        <v>58</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243">
        <f t="shared" si="10"/>
        <v>5.1433775072669885E-2</v>
      </c>
      <c r="P44" s="243">
        <f t="shared" si="10"/>
        <v>3.7605830857714073E-2</v>
      </c>
      <c r="Q44" s="544"/>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63.901876316964859</v>
      </c>
      <c r="AO44" s="790">
        <v>63.901876316964859</v>
      </c>
      <c r="AP44" s="790">
        <v>63.901876316964859</v>
      </c>
      <c r="AQ44" s="790">
        <v>63.901876316964859</v>
      </c>
      <c r="AR44" s="790">
        <v>65.345988729675184</v>
      </c>
      <c r="AS44" s="790">
        <v>66.095998522568706</v>
      </c>
      <c r="AT44" s="790">
        <v>68.504717006036572</v>
      </c>
      <c r="AU44" s="790">
        <v>66.680864599943504</v>
      </c>
      <c r="AV44" s="790">
        <v>71.299239248066286</v>
      </c>
      <c r="AW44" s="790">
        <v>68.167417789580753</v>
      </c>
      <c r="AX44" s="790">
        <v>69.130565103896586</v>
      </c>
      <c r="AY44" s="790">
        <v>69.130565103896586</v>
      </c>
      <c r="AZ44" s="790">
        <v>76.245073229815233</v>
      </c>
      <c r="BA44" s="790">
        <v>72.255111179001034</v>
      </c>
      <c r="BB44" s="790">
        <v>71.238620124776844</v>
      </c>
      <c r="BC44" s="790">
        <v>72.273571252459419</v>
      </c>
      <c r="BD44" s="790">
        <v>72.028251806964562</v>
      </c>
      <c r="BE44" s="790">
        <v>76.98849733041915</v>
      </c>
      <c r="BF44" s="284"/>
      <c r="BG44" s="790">
        <v>110</v>
      </c>
      <c r="BH44" s="790">
        <v>110</v>
      </c>
      <c r="BI44" s="790">
        <v>115</v>
      </c>
      <c r="BJ44" s="790">
        <v>110</v>
      </c>
      <c r="BK44" s="790">
        <v>120</v>
      </c>
      <c r="BL44" s="790">
        <v>120</v>
      </c>
      <c r="BM44" s="790">
        <v>125</v>
      </c>
      <c r="BN44" s="790">
        <v>115</v>
      </c>
      <c r="BO44" s="790">
        <v>125</v>
      </c>
      <c r="BP44" s="790">
        <v>115</v>
      </c>
      <c r="BQ44" s="790">
        <f t="shared" ref="BQ44:BQ58" si="115">AJ44+AK44</f>
        <v>138.59995200706095</v>
      </c>
      <c r="BR44" s="790">
        <f t="shared" ref="BR44:BR58" si="116">AL44+AM44</f>
        <v>138.59995200706095</v>
      </c>
      <c r="BS44" s="790">
        <f t="shared" ref="BS44:BS46" si="117">AN44+AO44</f>
        <v>127.80375263392972</v>
      </c>
      <c r="BT44" s="791">
        <f t="shared" si="30"/>
        <v>127.80375263392972</v>
      </c>
      <c r="BU44" s="792">
        <f t="shared" ref="BU44:BU59" si="118">AR44+AS44</f>
        <v>131.44198725224391</v>
      </c>
      <c r="BV44" s="792">
        <f t="shared" ref="BV44:BV62" si="119">AT44+AU44</f>
        <v>135.18558160598008</v>
      </c>
      <c r="BW44" s="792">
        <f t="shared" ref="BW44:BW62" si="120">AV44+AW44</f>
        <v>139.46665703764705</v>
      </c>
      <c r="BX44" s="792">
        <f t="shared" si="29"/>
        <v>138.26113020779317</v>
      </c>
      <c r="BY44" s="792">
        <f t="shared" si="16"/>
        <v>148.50018440881627</v>
      </c>
      <c r="BZ44" s="792">
        <f t="shared" si="17"/>
        <v>143.26687193174141</v>
      </c>
      <c r="CA44" s="792">
        <f t="shared" si="18"/>
        <v>149.01674913738373</v>
      </c>
      <c r="CB44" s="31"/>
      <c r="CC44" s="879" t="s">
        <v>58</v>
      </c>
      <c r="CD44" s="790">
        <f t="shared" si="67"/>
        <v>220</v>
      </c>
      <c r="CE44" s="790">
        <f t="shared" si="67"/>
        <v>225</v>
      </c>
      <c r="CF44" s="790">
        <f t="shared" si="67"/>
        <v>240</v>
      </c>
      <c r="CG44" s="790">
        <f t="shared" si="67"/>
        <v>235</v>
      </c>
      <c r="CH44" s="790">
        <f t="shared" si="67"/>
        <v>235</v>
      </c>
      <c r="CI44" s="790">
        <f t="shared" si="67"/>
        <v>235</v>
      </c>
      <c r="CJ44" s="790">
        <f t="shared" si="67"/>
        <v>277.1999040141219</v>
      </c>
      <c r="CK44" s="790">
        <f t="shared" si="67"/>
        <v>255.60750526785944</v>
      </c>
      <c r="CL44" s="790">
        <f t="shared" si="67"/>
        <v>266.62756885822398</v>
      </c>
      <c r="CM44" s="790">
        <f t="shared" si="67"/>
        <v>277.7277872454402</v>
      </c>
      <c r="CN44" s="790">
        <f t="shared" si="67"/>
        <v>292.01237578605247</v>
      </c>
      <c r="CO44" s="790">
        <f>N44</f>
        <v>302.993743798222</v>
      </c>
      <c r="CP44" s="243">
        <f t="shared" si="37"/>
        <v>5.1433775072669885E-2</v>
      </c>
      <c r="CQ44" s="243">
        <f>P44</f>
        <v>3.7605830857714073E-2</v>
      </c>
      <c r="CR44" s="544"/>
      <c r="CS44" s="451">
        <f t="shared" ref="CS44:DH47" si="121">R44</f>
        <v>45</v>
      </c>
      <c r="CT44" s="451">
        <f t="shared" si="121"/>
        <v>65</v>
      </c>
      <c r="CU44" s="451">
        <f t="shared" si="121"/>
        <v>50</v>
      </c>
      <c r="CV44" s="451">
        <f t="shared" si="121"/>
        <v>65</v>
      </c>
      <c r="CW44" s="451">
        <f t="shared" si="121"/>
        <v>45</v>
      </c>
      <c r="CX44" s="451">
        <f t="shared" si="121"/>
        <v>65</v>
      </c>
      <c r="CY44" s="451">
        <f t="shared" si="121"/>
        <v>50</v>
      </c>
      <c r="CZ44" s="451">
        <f t="shared" si="121"/>
        <v>70</v>
      </c>
      <c r="DA44" s="451">
        <f t="shared" si="121"/>
        <v>45</v>
      </c>
      <c r="DB44" s="451">
        <f t="shared" si="121"/>
        <v>75</v>
      </c>
      <c r="DC44" s="451">
        <f t="shared" si="121"/>
        <v>55</v>
      </c>
      <c r="DD44" s="451">
        <f t="shared" si="121"/>
        <v>70</v>
      </c>
      <c r="DE44" s="451">
        <f t="shared" si="121"/>
        <v>45</v>
      </c>
      <c r="DF44" s="451">
        <f t="shared" si="121"/>
        <v>70</v>
      </c>
      <c r="DG44" s="451">
        <f t="shared" si="121"/>
        <v>55</v>
      </c>
      <c r="DH44" s="451">
        <f t="shared" si="121"/>
        <v>70</v>
      </c>
      <c r="DI44" s="451">
        <f t="shared" ref="DI44:DX47" si="122">AH44</f>
        <v>45</v>
      </c>
      <c r="DJ44" s="451">
        <f t="shared" si="122"/>
        <v>70</v>
      </c>
      <c r="DK44" s="451">
        <f t="shared" si="122"/>
        <v>69.299976003530475</v>
      </c>
      <c r="DL44" s="451">
        <f t="shared" si="122"/>
        <v>69.299976003530475</v>
      </c>
      <c r="DM44" s="451">
        <f t="shared" si="122"/>
        <v>69.299976003530475</v>
      </c>
      <c r="DN44" s="451">
        <f t="shared" si="122"/>
        <v>69.299976003530475</v>
      </c>
      <c r="DO44" s="451">
        <f t="shared" si="122"/>
        <v>63.901876316964859</v>
      </c>
      <c r="DP44" s="451">
        <f t="shared" si="122"/>
        <v>63.901876316964859</v>
      </c>
      <c r="DQ44" s="451">
        <f t="shared" si="122"/>
        <v>63.901876316964859</v>
      </c>
      <c r="DR44" s="451">
        <f t="shared" si="122"/>
        <v>63.901876316964859</v>
      </c>
      <c r="DS44" s="451">
        <f t="shared" si="122"/>
        <v>65.345988729675184</v>
      </c>
      <c r="DT44" s="451">
        <f t="shared" si="122"/>
        <v>66.095998522568706</v>
      </c>
      <c r="DU44" s="451">
        <f t="shared" si="122"/>
        <v>68.504717006036572</v>
      </c>
      <c r="DV44" s="451">
        <f t="shared" si="122"/>
        <v>66.680864599943504</v>
      </c>
      <c r="DW44" s="451">
        <f t="shared" si="122"/>
        <v>71.299239248066286</v>
      </c>
      <c r="DX44" s="451">
        <f t="shared" si="122"/>
        <v>68.167417789580753</v>
      </c>
      <c r="DY44" s="451">
        <f t="shared" ref="DW44:EF47" si="123">AX44</f>
        <v>69.130565103896586</v>
      </c>
      <c r="DZ44" s="451">
        <f t="shared" si="123"/>
        <v>69.130565103896586</v>
      </c>
      <c r="EA44" s="451">
        <f t="shared" si="123"/>
        <v>76.245073229815233</v>
      </c>
      <c r="EB44" s="451">
        <f t="shared" si="123"/>
        <v>72.255111179001034</v>
      </c>
      <c r="EC44" s="451">
        <f t="shared" si="123"/>
        <v>71.238620124776844</v>
      </c>
      <c r="ED44" s="451">
        <f t="shared" si="123"/>
        <v>72.273571252459419</v>
      </c>
      <c r="EE44" s="451">
        <f t="shared" si="123"/>
        <v>72.028251806964562</v>
      </c>
      <c r="EF44" s="451">
        <f t="shared" si="123"/>
        <v>76.98849733041915</v>
      </c>
      <c r="EG44" s="451"/>
      <c r="EH44" s="451">
        <f t="shared" ref="EH44:EW47" si="124">BG44</f>
        <v>110</v>
      </c>
      <c r="EI44" s="451">
        <f t="shared" si="124"/>
        <v>110</v>
      </c>
      <c r="EJ44" s="451">
        <f t="shared" si="124"/>
        <v>115</v>
      </c>
      <c r="EK44" s="451">
        <f t="shared" si="124"/>
        <v>110</v>
      </c>
      <c r="EL44" s="451">
        <f t="shared" si="124"/>
        <v>120</v>
      </c>
      <c r="EM44" s="451">
        <f t="shared" si="124"/>
        <v>120</v>
      </c>
      <c r="EN44" s="451">
        <f t="shared" si="124"/>
        <v>125</v>
      </c>
      <c r="EO44" s="451">
        <f t="shared" si="124"/>
        <v>115</v>
      </c>
      <c r="EP44" s="451">
        <f t="shared" si="124"/>
        <v>125</v>
      </c>
      <c r="EQ44" s="451">
        <f t="shared" si="124"/>
        <v>115</v>
      </c>
      <c r="ER44" s="451">
        <f t="shared" si="124"/>
        <v>138.59995200706095</v>
      </c>
      <c r="ES44" s="451">
        <f t="shared" si="124"/>
        <v>138.59995200706095</v>
      </c>
      <c r="ET44" s="451">
        <f t="shared" si="124"/>
        <v>127.80375263392972</v>
      </c>
      <c r="EU44" s="451">
        <f t="shared" si="124"/>
        <v>127.80375263392972</v>
      </c>
      <c r="EV44" s="451">
        <f t="shared" si="124"/>
        <v>131.44198725224391</v>
      </c>
      <c r="EW44" s="451">
        <f t="shared" si="124"/>
        <v>135.18558160598008</v>
      </c>
      <c r="EX44" s="451">
        <f t="shared" ref="EX44:FB47" si="125">BW44</f>
        <v>139.46665703764705</v>
      </c>
      <c r="EY44" s="451">
        <f t="shared" si="125"/>
        <v>138.26113020779317</v>
      </c>
      <c r="EZ44" s="451">
        <f t="shared" si="125"/>
        <v>148.50018440881627</v>
      </c>
      <c r="FA44" s="451">
        <f t="shared" si="125"/>
        <v>143.26687193174141</v>
      </c>
      <c r="FB44" s="451">
        <f t="shared" si="125"/>
        <v>149.01674913738373</v>
      </c>
    </row>
    <row r="45" spans="2:158" ht="10.5" x14ac:dyDescent="0.25">
      <c r="B45" s="244" t="s">
        <v>31</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248">
        <f t="shared" si="10"/>
        <v>4.0664049296103233E-2</v>
      </c>
      <c r="P45" s="248">
        <f t="shared" si="10"/>
        <v>2.0610068242627788E-2</v>
      </c>
      <c r="Q45" s="544"/>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139.2163602404604</v>
      </c>
      <c r="AK45" s="795">
        <v>139.08285488686752</v>
      </c>
      <c r="AL45" s="795">
        <v>138.01481205812465</v>
      </c>
      <c r="AM45" s="795">
        <v>139.3498655940532</v>
      </c>
      <c r="AN45" s="795">
        <v>110.94372900772237</v>
      </c>
      <c r="AO45" s="795">
        <v>96.947872842940853</v>
      </c>
      <c r="AP45" s="795">
        <v>129.52794010511718</v>
      </c>
      <c r="AQ45" s="795">
        <v>136.04165218210159</v>
      </c>
      <c r="AR45" s="795">
        <v>136.65758712899321</v>
      </c>
      <c r="AS45" s="795">
        <v>125.46024736618071</v>
      </c>
      <c r="AT45" s="795">
        <v>125.274756081221</v>
      </c>
      <c r="AU45" s="795">
        <v>140.36987362261382</v>
      </c>
      <c r="AV45" s="795">
        <v>138.72838741305819</v>
      </c>
      <c r="AW45" s="795">
        <v>143.10368684897847</v>
      </c>
      <c r="AX45" s="795">
        <v>134.74215306543977</v>
      </c>
      <c r="AY45" s="795">
        <v>131.68594742180937</v>
      </c>
      <c r="AZ45" s="795">
        <v>137.25791075619142</v>
      </c>
      <c r="BA45" s="795">
        <v>144.74591075619142</v>
      </c>
      <c r="BB45" s="795">
        <v>138.85688675619139</v>
      </c>
      <c r="BC45" s="795">
        <v>149.69417761288759</v>
      </c>
      <c r="BD45" s="795">
        <v>141.75899213674981</v>
      </c>
      <c r="BE45" s="795">
        <v>147.87894245021403</v>
      </c>
      <c r="BF45" s="284"/>
      <c r="BG45" s="795">
        <f t="shared" ref="BG45:BG47" si="126">D45-BH45</f>
        <v>235</v>
      </c>
      <c r="BH45" s="795">
        <f t="shared" ref="BH45:BH47" si="127">SUM(R45:S45)</f>
        <v>220</v>
      </c>
      <c r="BI45" s="795">
        <f t="shared" ref="BI45:BI47" si="128">SUM(T45:U45)</f>
        <v>220</v>
      </c>
      <c r="BJ45" s="795">
        <f t="shared" ref="BJ45:BJ47" si="129">SUM(V45:W45)</f>
        <v>220</v>
      </c>
      <c r="BK45" s="795">
        <f t="shared" ref="BK45:BK47" si="130">SUM(X45:Y45)</f>
        <v>235</v>
      </c>
      <c r="BL45" s="795">
        <f t="shared" ref="BL45:BL47" si="131">SUM(Z45:AA45)</f>
        <v>250</v>
      </c>
      <c r="BM45" s="795">
        <f t="shared" ref="BM45:BM47" si="132">SUM(AB45:AC45)</f>
        <v>250</v>
      </c>
      <c r="BN45" s="795">
        <f t="shared" ref="BN45:BN47" si="133">SUM(AD45:AE45)</f>
        <v>250</v>
      </c>
      <c r="BO45" s="795">
        <f t="shared" ref="BO45:BO47" si="134">SUM(AF45:AG45)</f>
        <v>260</v>
      </c>
      <c r="BP45" s="795">
        <f t="shared" ref="BP45:BP47" si="135">SUM(AH45:AI45)</f>
        <v>265</v>
      </c>
      <c r="BQ45" s="795">
        <f t="shared" si="115"/>
        <v>278.2992151273279</v>
      </c>
      <c r="BR45" s="795">
        <f t="shared" si="116"/>
        <v>277.36467765217787</v>
      </c>
      <c r="BS45" s="795">
        <f t="shared" si="117"/>
        <v>207.89160185066322</v>
      </c>
      <c r="BT45" s="791">
        <f t="shared" si="30"/>
        <v>265.56959228721877</v>
      </c>
      <c r="BU45" s="792">
        <f t="shared" si="118"/>
        <v>262.11783449517395</v>
      </c>
      <c r="BV45" s="792">
        <f t="shared" si="119"/>
        <v>265.64462970383482</v>
      </c>
      <c r="BW45" s="792">
        <f t="shared" si="120"/>
        <v>281.83207426203666</v>
      </c>
      <c r="BX45" s="792">
        <f t="shared" si="29"/>
        <v>266.42810048724914</v>
      </c>
      <c r="BY45" s="792">
        <f t="shared" si="16"/>
        <v>282.00382151238284</v>
      </c>
      <c r="BZ45" s="792">
        <f t="shared" si="17"/>
        <v>280.61587889294117</v>
      </c>
      <c r="CA45" s="792">
        <f t="shared" si="18"/>
        <v>289.63793458696387</v>
      </c>
      <c r="CB45" s="31"/>
      <c r="CC45" s="880" t="s">
        <v>31</v>
      </c>
      <c r="CD45" s="795">
        <f t="shared" si="67"/>
        <v>435</v>
      </c>
      <c r="CE45" s="795">
        <f t="shared" si="67"/>
        <v>455</v>
      </c>
      <c r="CF45" s="795">
        <f t="shared" ref="CF45:CQ53" si="136">E45</f>
        <v>445</v>
      </c>
      <c r="CG45" s="795">
        <f t="shared" si="136"/>
        <v>490</v>
      </c>
      <c r="CH45" s="795">
        <f t="shared" si="136"/>
        <v>505</v>
      </c>
      <c r="CI45" s="795">
        <f t="shared" si="136"/>
        <v>525</v>
      </c>
      <c r="CJ45" s="795">
        <f t="shared" si="136"/>
        <v>555.66389277950577</v>
      </c>
      <c r="CK45" s="795">
        <f t="shared" si="136"/>
        <v>473.46119413788199</v>
      </c>
      <c r="CL45" s="795">
        <f t="shared" si="136"/>
        <v>527.76246419900872</v>
      </c>
      <c r="CM45" s="795">
        <f t="shared" si="136"/>
        <v>548.26017474928585</v>
      </c>
      <c r="CN45" s="795">
        <f t="shared" si="136"/>
        <v>570.55465352238093</v>
      </c>
      <c r="CO45" s="795">
        <f>N45</f>
        <v>582.31382386762607</v>
      </c>
      <c r="CP45" s="248">
        <f t="shared" si="37"/>
        <v>4.0664049296103233E-2</v>
      </c>
      <c r="CQ45" s="248">
        <f>P45</f>
        <v>2.0610068242627788E-2</v>
      </c>
      <c r="CR45" s="37"/>
      <c r="CS45" s="452">
        <f t="shared" si="121"/>
        <v>105</v>
      </c>
      <c r="CT45" s="452">
        <f t="shared" si="121"/>
        <v>115</v>
      </c>
      <c r="CU45" s="452">
        <f t="shared" si="121"/>
        <v>110</v>
      </c>
      <c r="CV45" s="452">
        <f t="shared" si="121"/>
        <v>110</v>
      </c>
      <c r="CW45" s="452">
        <f t="shared" si="121"/>
        <v>105</v>
      </c>
      <c r="CX45" s="452">
        <f t="shared" si="121"/>
        <v>115</v>
      </c>
      <c r="CY45" s="452">
        <f t="shared" si="121"/>
        <v>115</v>
      </c>
      <c r="CZ45" s="452">
        <f t="shared" si="121"/>
        <v>120</v>
      </c>
      <c r="DA45" s="452">
        <f t="shared" si="121"/>
        <v>120</v>
      </c>
      <c r="DB45" s="452">
        <f t="shared" si="121"/>
        <v>130</v>
      </c>
      <c r="DC45" s="452">
        <f t="shared" si="121"/>
        <v>125</v>
      </c>
      <c r="DD45" s="452">
        <f t="shared" si="121"/>
        <v>125</v>
      </c>
      <c r="DE45" s="452">
        <f t="shared" si="121"/>
        <v>125</v>
      </c>
      <c r="DF45" s="452">
        <f t="shared" si="121"/>
        <v>125</v>
      </c>
      <c r="DG45" s="452">
        <f t="shared" si="121"/>
        <v>130</v>
      </c>
      <c r="DH45" s="452">
        <f t="shared" si="121"/>
        <v>130</v>
      </c>
      <c r="DI45" s="452">
        <f t="shared" si="122"/>
        <v>130</v>
      </c>
      <c r="DJ45" s="452">
        <f t="shared" si="122"/>
        <v>135</v>
      </c>
      <c r="DK45" s="452">
        <f t="shared" si="122"/>
        <v>139.2163602404604</v>
      </c>
      <c r="DL45" s="452">
        <f t="shared" si="122"/>
        <v>139.08285488686752</v>
      </c>
      <c r="DM45" s="452">
        <f t="shared" si="122"/>
        <v>138.01481205812465</v>
      </c>
      <c r="DN45" s="452">
        <f t="shared" si="122"/>
        <v>139.3498655940532</v>
      </c>
      <c r="DO45" s="452">
        <f t="shared" si="122"/>
        <v>110.94372900772237</v>
      </c>
      <c r="DP45" s="452">
        <f t="shared" si="122"/>
        <v>96.947872842940853</v>
      </c>
      <c r="DQ45" s="452">
        <f t="shared" si="122"/>
        <v>129.52794010511718</v>
      </c>
      <c r="DR45" s="452">
        <f t="shared" si="122"/>
        <v>136.04165218210159</v>
      </c>
      <c r="DS45" s="452">
        <f t="shared" si="122"/>
        <v>136.65758712899321</v>
      </c>
      <c r="DT45" s="452">
        <f t="shared" si="122"/>
        <v>125.46024736618071</v>
      </c>
      <c r="DU45" s="452">
        <f t="shared" si="122"/>
        <v>125.274756081221</v>
      </c>
      <c r="DV45" s="452">
        <f t="shared" si="122"/>
        <v>140.36987362261382</v>
      </c>
      <c r="DW45" s="452">
        <f t="shared" si="123"/>
        <v>138.72838741305819</v>
      </c>
      <c r="DX45" s="452">
        <f t="shared" si="123"/>
        <v>143.10368684897847</v>
      </c>
      <c r="DY45" s="452">
        <f t="shared" si="123"/>
        <v>134.74215306543977</v>
      </c>
      <c r="DZ45" s="452">
        <f t="shared" si="123"/>
        <v>131.68594742180937</v>
      </c>
      <c r="EA45" s="452">
        <f t="shared" si="123"/>
        <v>137.25791075619142</v>
      </c>
      <c r="EB45" s="452">
        <f t="shared" si="123"/>
        <v>144.74591075619142</v>
      </c>
      <c r="EC45" s="452">
        <f t="shared" si="123"/>
        <v>138.85688675619139</v>
      </c>
      <c r="ED45" s="452">
        <f t="shared" si="123"/>
        <v>149.69417761288759</v>
      </c>
      <c r="EE45" s="452">
        <f t="shared" si="123"/>
        <v>141.75899213674981</v>
      </c>
      <c r="EF45" s="452">
        <f t="shared" si="123"/>
        <v>147.87894245021403</v>
      </c>
      <c r="EG45" s="452"/>
      <c r="EH45" s="452">
        <f t="shared" si="124"/>
        <v>235</v>
      </c>
      <c r="EI45" s="452">
        <f t="shared" si="124"/>
        <v>220</v>
      </c>
      <c r="EJ45" s="452">
        <f t="shared" si="124"/>
        <v>220</v>
      </c>
      <c r="EK45" s="452">
        <f t="shared" si="124"/>
        <v>220</v>
      </c>
      <c r="EL45" s="452">
        <f t="shared" si="124"/>
        <v>235</v>
      </c>
      <c r="EM45" s="452">
        <f t="shared" si="124"/>
        <v>250</v>
      </c>
      <c r="EN45" s="452">
        <f t="shared" si="124"/>
        <v>250</v>
      </c>
      <c r="EO45" s="452">
        <f t="shared" si="124"/>
        <v>250</v>
      </c>
      <c r="EP45" s="452">
        <f t="shared" si="124"/>
        <v>260</v>
      </c>
      <c r="EQ45" s="452">
        <f t="shared" si="124"/>
        <v>265</v>
      </c>
      <c r="ER45" s="452">
        <f t="shared" si="124"/>
        <v>278.2992151273279</v>
      </c>
      <c r="ES45" s="452">
        <f t="shared" si="124"/>
        <v>277.36467765217787</v>
      </c>
      <c r="ET45" s="452">
        <f t="shared" si="124"/>
        <v>207.89160185066322</v>
      </c>
      <c r="EU45" s="452">
        <f t="shared" si="124"/>
        <v>265.56959228721877</v>
      </c>
      <c r="EV45" s="452">
        <f t="shared" si="124"/>
        <v>262.11783449517395</v>
      </c>
      <c r="EW45" s="452">
        <f t="shared" si="124"/>
        <v>265.64462970383482</v>
      </c>
      <c r="EX45" s="452">
        <f t="shared" si="125"/>
        <v>281.83207426203666</v>
      </c>
      <c r="EY45" s="452">
        <f t="shared" si="125"/>
        <v>266.42810048724914</v>
      </c>
      <c r="EZ45" s="452">
        <f t="shared" si="125"/>
        <v>282.00382151238284</v>
      </c>
      <c r="FA45" s="452">
        <f t="shared" si="125"/>
        <v>280.61587889294117</v>
      </c>
      <c r="FB45" s="452">
        <f t="shared" si="125"/>
        <v>289.63793458696387</v>
      </c>
    </row>
    <row r="46" spans="2:158" ht="10.5" x14ac:dyDescent="0.25">
      <c r="B46" s="20" t="s">
        <v>221</v>
      </c>
      <c r="C46" s="489" t="s">
        <v>101</v>
      </c>
      <c r="D46" s="489" t="s">
        <v>101</v>
      </c>
      <c r="E46" s="489" t="s">
        <v>101</v>
      </c>
      <c r="F46" s="489" t="s">
        <v>101</v>
      </c>
      <c r="G46" s="489" t="s">
        <v>101</v>
      </c>
      <c r="H46" s="489" t="s">
        <v>101</v>
      </c>
      <c r="I46" s="794">
        <v>29.446255744976426</v>
      </c>
      <c r="J46" s="794">
        <v>27.52083494681926</v>
      </c>
      <c r="K46" s="794">
        <v>17.11081425540527</v>
      </c>
      <c r="L46" s="794">
        <v>12.272642065034386</v>
      </c>
      <c r="M46" s="794">
        <v>28.580075496726352</v>
      </c>
      <c r="N46" s="794">
        <v>63.794579570045926</v>
      </c>
      <c r="O46" s="210">
        <f t="shared" si="10"/>
        <v>1.3287630605762537</v>
      </c>
      <c r="P46" s="210">
        <f t="shared" si="10"/>
        <v>1.2321347463673828</v>
      </c>
      <c r="Q46" s="544"/>
      <c r="R46" s="795"/>
      <c r="S46" s="31"/>
      <c r="T46" s="31"/>
      <c r="U46" s="31"/>
      <c r="V46" s="31"/>
      <c r="W46" s="31"/>
      <c r="X46" s="31"/>
      <c r="Y46" s="31"/>
      <c r="Z46" s="31"/>
      <c r="AA46" s="31"/>
      <c r="AB46" s="31"/>
      <c r="AC46" s="31"/>
      <c r="AD46" s="31"/>
      <c r="AE46" s="31"/>
      <c r="AF46" s="31"/>
      <c r="AG46" s="31"/>
      <c r="AH46" s="31"/>
      <c r="AI46" s="31"/>
      <c r="AJ46" s="795">
        <v>7.3615639362441065</v>
      </c>
      <c r="AK46" s="795">
        <v>7.3615639362441065</v>
      </c>
      <c r="AL46" s="795">
        <v>7.3615639362441065</v>
      </c>
      <c r="AM46" s="795">
        <v>7.3615639362441065</v>
      </c>
      <c r="AN46" s="795">
        <v>6.880208736704815</v>
      </c>
      <c r="AO46" s="795">
        <v>6.880208736704815</v>
      </c>
      <c r="AP46" s="795">
        <v>6.880208736704815</v>
      </c>
      <c r="AQ46" s="795">
        <v>6.880208736704815</v>
      </c>
      <c r="AR46" s="795">
        <v>2.8888914363370439</v>
      </c>
      <c r="AS46" s="795">
        <v>4.0802753431409977</v>
      </c>
      <c r="AT46" s="795">
        <v>4.157433044395944</v>
      </c>
      <c r="AU46" s="795">
        <v>5.9842144315312851</v>
      </c>
      <c r="AV46" s="795">
        <v>3.0458435590980475</v>
      </c>
      <c r="AW46" s="795">
        <v>3.0254448703421466</v>
      </c>
      <c r="AX46" s="795">
        <v>3.0955362113937754</v>
      </c>
      <c r="AY46" s="795">
        <v>3.105926568167992</v>
      </c>
      <c r="AZ46" s="795">
        <v>4.1034045153644252</v>
      </c>
      <c r="BA46" s="795">
        <v>4.8452466163450554</v>
      </c>
      <c r="BB46" s="795">
        <v>7.4688355030173517</v>
      </c>
      <c r="BC46" s="795">
        <v>12.162588861999518</v>
      </c>
      <c r="BD46" s="795">
        <v>11.999673691562041</v>
      </c>
      <c r="BE46" s="795">
        <v>13.848438610424834</v>
      </c>
      <c r="BF46" s="284"/>
      <c r="BG46" s="795"/>
      <c r="BH46" s="795"/>
      <c r="BI46" s="795"/>
      <c r="BJ46" s="795"/>
      <c r="BK46" s="795"/>
      <c r="BL46" s="795"/>
      <c r="BM46" s="795"/>
      <c r="BN46" s="795"/>
      <c r="BO46" s="795"/>
      <c r="BP46" s="795"/>
      <c r="BQ46" s="795">
        <f t="shared" si="115"/>
        <v>14.723127872488213</v>
      </c>
      <c r="BR46" s="795">
        <f t="shared" si="116"/>
        <v>14.723127872488213</v>
      </c>
      <c r="BS46" s="795">
        <f t="shared" si="117"/>
        <v>13.76041747340963</v>
      </c>
      <c r="BT46" s="791">
        <f t="shared" si="30"/>
        <v>13.76041747340963</v>
      </c>
      <c r="BU46" s="792">
        <f t="shared" si="118"/>
        <v>6.9691667794780416</v>
      </c>
      <c r="BV46" s="792">
        <f t="shared" si="119"/>
        <v>10.141647475927229</v>
      </c>
      <c r="BW46" s="792">
        <f t="shared" si="120"/>
        <v>6.0712884294401945</v>
      </c>
      <c r="BX46" s="792">
        <f t="shared" si="29"/>
        <v>6.2014627795617674</v>
      </c>
      <c r="BY46" s="792">
        <f t="shared" si="16"/>
        <v>8.9486511317094806</v>
      </c>
      <c r="BZ46" s="792">
        <f t="shared" si="17"/>
        <v>19.468509194579394</v>
      </c>
      <c r="CA46" s="792">
        <f t="shared" si="18"/>
        <v>25.848112301986873</v>
      </c>
      <c r="CB46" s="31"/>
      <c r="CC46" s="878" t="str">
        <f>B46</f>
        <v>Hydrogen Stationary &amp; Other</v>
      </c>
      <c r="CD46" s="795" t="str">
        <f t="shared" ref="CD46:CE47" si="137">C46</f>
        <v>†</v>
      </c>
      <c r="CE46" s="795" t="str">
        <f t="shared" si="137"/>
        <v>†</v>
      </c>
      <c r="CF46" s="795" t="str">
        <f t="shared" si="136"/>
        <v>†</v>
      </c>
      <c r="CG46" s="795" t="str">
        <f t="shared" si="136"/>
        <v>†</v>
      </c>
      <c r="CH46" s="795" t="str">
        <f t="shared" si="136"/>
        <v>†</v>
      </c>
      <c r="CI46" s="795" t="str">
        <f t="shared" si="136"/>
        <v>†</v>
      </c>
      <c r="CJ46" s="795">
        <f t="shared" si="136"/>
        <v>29.446255744976426</v>
      </c>
      <c r="CK46" s="795">
        <f t="shared" si="136"/>
        <v>27.52083494681926</v>
      </c>
      <c r="CL46" s="795">
        <f t="shared" si="136"/>
        <v>17.11081425540527</v>
      </c>
      <c r="CM46" s="795">
        <f t="shared" si="136"/>
        <v>12.272642065034386</v>
      </c>
      <c r="CN46" s="795">
        <f t="shared" si="136"/>
        <v>28.580075496726352</v>
      </c>
      <c r="CO46" s="795">
        <f>N46</f>
        <v>63.794579570045926</v>
      </c>
      <c r="CP46" s="248">
        <f t="shared" si="37"/>
        <v>1.3287630605762537</v>
      </c>
      <c r="CQ46" s="248">
        <f>P46</f>
        <v>1.2321347463673828</v>
      </c>
      <c r="CR46" s="37"/>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2"/>
        <v>0</v>
      </c>
      <c r="DJ46" s="452">
        <f t="shared" si="122"/>
        <v>0</v>
      </c>
      <c r="DK46" s="452">
        <f t="shared" si="122"/>
        <v>7.3615639362441065</v>
      </c>
      <c r="DL46" s="452">
        <f t="shared" si="122"/>
        <v>7.3615639362441065</v>
      </c>
      <c r="DM46" s="452">
        <f t="shared" si="122"/>
        <v>7.3615639362441065</v>
      </c>
      <c r="DN46" s="452">
        <f t="shared" si="122"/>
        <v>7.3615639362441065</v>
      </c>
      <c r="DO46" s="452">
        <f t="shared" si="122"/>
        <v>6.880208736704815</v>
      </c>
      <c r="DP46" s="452">
        <f t="shared" si="122"/>
        <v>6.880208736704815</v>
      </c>
      <c r="DQ46" s="452">
        <f t="shared" si="122"/>
        <v>6.880208736704815</v>
      </c>
      <c r="DR46" s="452">
        <f t="shared" si="122"/>
        <v>6.880208736704815</v>
      </c>
      <c r="DS46" s="452">
        <f t="shared" si="122"/>
        <v>2.8888914363370439</v>
      </c>
      <c r="DT46" s="452">
        <f t="shared" si="122"/>
        <v>4.0802753431409977</v>
      </c>
      <c r="DU46" s="452">
        <f t="shared" si="122"/>
        <v>4.157433044395944</v>
      </c>
      <c r="DV46" s="452">
        <f t="shared" si="122"/>
        <v>5.9842144315312851</v>
      </c>
      <c r="DW46" s="452">
        <f t="shared" si="123"/>
        <v>3.0458435590980475</v>
      </c>
      <c r="DX46" s="452">
        <f t="shared" si="123"/>
        <v>3.0254448703421466</v>
      </c>
      <c r="DY46" s="452">
        <f t="shared" si="123"/>
        <v>3.0955362113937754</v>
      </c>
      <c r="DZ46" s="452">
        <f t="shared" si="123"/>
        <v>3.105926568167992</v>
      </c>
      <c r="EA46" s="452">
        <f t="shared" si="123"/>
        <v>4.1034045153644252</v>
      </c>
      <c r="EB46" s="452">
        <f t="shared" si="123"/>
        <v>4.8452466163450554</v>
      </c>
      <c r="EC46" s="452">
        <f t="shared" si="123"/>
        <v>7.4688355030173517</v>
      </c>
      <c r="ED46" s="452">
        <f t="shared" si="123"/>
        <v>12.162588861999518</v>
      </c>
      <c r="EE46" s="452">
        <f t="shared" si="123"/>
        <v>11.999673691562041</v>
      </c>
      <c r="EF46" s="452">
        <f t="shared" si="123"/>
        <v>13.848438610424834</v>
      </c>
      <c r="EG46" s="452"/>
      <c r="EH46" s="452">
        <f t="shared" si="124"/>
        <v>0</v>
      </c>
      <c r="EI46" s="452">
        <f t="shared" si="124"/>
        <v>0</v>
      </c>
      <c r="EJ46" s="452">
        <f t="shared" si="124"/>
        <v>0</v>
      </c>
      <c r="EK46" s="452">
        <f t="shared" si="124"/>
        <v>0</v>
      </c>
      <c r="EL46" s="452">
        <f t="shared" si="124"/>
        <v>0</v>
      </c>
      <c r="EM46" s="452">
        <f t="shared" si="124"/>
        <v>0</v>
      </c>
      <c r="EN46" s="452">
        <f t="shared" si="124"/>
        <v>0</v>
      </c>
      <c r="EO46" s="452">
        <f t="shared" si="124"/>
        <v>0</v>
      </c>
      <c r="EP46" s="452">
        <f t="shared" si="124"/>
        <v>0</v>
      </c>
      <c r="EQ46" s="452">
        <f t="shared" si="124"/>
        <v>0</v>
      </c>
      <c r="ER46" s="452">
        <f t="shared" si="124"/>
        <v>14.723127872488213</v>
      </c>
      <c r="ES46" s="452">
        <f t="shared" si="124"/>
        <v>14.723127872488213</v>
      </c>
      <c r="ET46" s="452">
        <f t="shared" si="124"/>
        <v>13.76041747340963</v>
      </c>
      <c r="EU46" s="452">
        <f t="shared" si="124"/>
        <v>13.76041747340963</v>
      </c>
      <c r="EV46" s="452">
        <f t="shared" si="124"/>
        <v>6.9691667794780416</v>
      </c>
      <c r="EW46" s="452">
        <f t="shared" si="124"/>
        <v>10.141647475927229</v>
      </c>
      <c r="EX46" s="452">
        <f t="shared" si="125"/>
        <v>6.0712884294401945</v>
      </c>
      <c r="EY46" s="452">
        <f t="shared" si="125"/>
        <v>6.2014627795617674</v>
      </c>
      <c r="EZ46" s="452">
        <f t="shared" si="125"/>
        <v>8.9486511317094806</v>
      </c>
      <c r="FA46" s="452">
        <f t="shared" si="125"/>
        <v>19.468509194579394</v>
      </c>
      <c r="FB46" s="452">
        <f t="shared" si="125"/>
        <v>25.848112301986873</v>
      </c>
    </row>
    <row r="47" spans="2:158" ht="10.5" x14ac:dyDescent="0.25">
      <c r="B47" s="250" t="s">
        <v>112</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179.71059570777294</v>
      </c>
      <c r="O47" s="210">
        <f t="shared" si="10"/>
        <v>0.24520981274048981</v>
      </c>
      <c r="P47" s="499">
        <f t="shared" si="10"/>
        <v>-0.44288717836913538</v>
      </c>
      <c r="Q47" s="544"/>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E47" si="140">SUM(BC48:BC52)</f>
        <v>61.185489148427962</v>
      </c>
      <c r="BD47" s="798">
        <f t="shared" si="140"/>
        <v>64.380423588546407</v>
      </c>
      <c r="BE47" s="798">
        <f t="shared" si="140"/>
        <v>17.389218691767567</v>
      </c>
      <c r="BF47" s="284"/>
      <c r="BG47" s="798">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81" t="s">
        <v>112</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10">
        <f t="shared" si="37"/>
        <v>0.24520981274048981</v>
      </c>
      <c r="CQ47" s="210">
        <f>P47</f>
        <v>-0.44288717836913538</v>
      </c>
      <c r="CR47" s="37"/>
      <c r="CS47" s="444">
        <f t="shared" si="121"/>
        <v>15</v>
      </c>
      <c r="CT47" s="444">
        <f t="shared" si="121"/>
        <v>40</v>
      </c>
      <c r="CU47" s="444">
        <f t="shared" si="121"/>
        <v>45</v>
      </c>
      <c r="CV47" s="444">
        <f t="shared" si="121"/>
        <v>75</v>
      </c>
      <c r="CW47" s="444">
        <f t="shared" si="121"/>
        <v>180</v>
      </c>
      <c r="CX47" s="444">
        <f t="shared" si="121"/>
        <v>220</v>
      </c>
      <c r="CY47" s="444">
        <f t="shared" si="121"/>
        <v>150</v>
      </c>
      <c r="CZ47" s="444">
        <f t="shared" si="121"/>
        <v>115</v>
      </c>
      <c r="DA47" s="444">
        <f t="shared" si="121"/>
        <v>80</v>
      </c>
      <c r="DB47" s="444">
        <f t="shared" si="121"/>
        <v>115</v>
      </c>
      <c r="DC47" s="444">
        <f t="shared" si="121"/>
        <v>30</v>
      </c>
      <c r="DD47" s="444">
        <f t="shared" si="121"/>
        <v>75</v>
      </c>
      <c r="DE47" s="444">
        <f t="shared" si="121"/>
        <v>45</v>
      </c>
      <c r="DF47" s="444">
        <f t="shared" si="121"/>
        <v>65</v>
      </c>
      <c r="DG47" s="444">
        <f t="shared" si="121"/>
        <v>85</v>
      </c>
      <c r="DH47" s="444">
        <f t="shared" si="121"/>
        <v>70</v>
      </c>
      <c r="DI47" s="444">
        <f t="shared" si="122"/>
        <v>70</v>
      </c>
      <c r="DJ47" s="444">
        <f t="shared" si="122"/>
        <v>50</v>
      </c>
      <c r="DK47" s="444">
        <f t="shared" si="122"/>
        <v>109.27647535723891</v>
      </c>
      <c r="DL47" s="444">
        <f t="shared" si="122"/>
        <v>88.297372844297456</v>
      </c>
      <c r="DM47" s="444">
        <f t="shared" si="122"/>
        <v>52.620704983374424</v>
      </c>
      <c r="DN47" s="444">
        <f t="shared" si="122"/>
        <v>27.429779205334683</v>
      </c>
      <c r="DO47" s="444">
        <f t="shared" si="122"/>
        <v>309.41218174580774</v>
      </c>
      <c r="DP47" s="444">
        <f t="shared" si="122"/>
        <v>131.11869580663716</v>
      </c>
      <c r="DQ47" s="444">
        <f t="shared" si="122"/>
        <v>97.737661461344302</v>
      </c>
      <c r="DR47" s="444">
        <f t="shared" si="122"/>
        <v>55.049966797453891</v>
      </c>
      <c r="DS47" s="444">
        <f t="shared" si="122"/>
        <v>25.360804397888757</v>
      </c>
      <c r="DT47" s="444">
        <f t="shared" si="122"/>
        <v>112.80482379016719</v>
      </c>
      <c r="DU47" s="444">
        <f t="shared" si="122"/>
        <v>115.12969481982344</v>
      </c>
      <c r="DV47" s="444">
        <f t="shared" si="122"/>
        <v>96.101363450236178</v>
      </c>
      <c r="DW47" s="444">
        <f t="shared" si="123"/>
        <v>69.349104578281242</v>
      </c>
      <c r="DX47" s="444">
        <f t="shared" si="123"/>
        <v>84.482626008354586</v>
      </c>
      <c r="DY47" s="444">
        <f t="shared" si="123"/>
        <v>102.78472906456042</v>
      </c>
      <c r="DZ47" s="444">
        <f t="shared" si="123"/>
        <v>2.4361643739538952</v>
      </c>
      <c r="EA47" s="444">
        <f t="shared" si="123"/>
        <v>128.43224093328337</v>
      </c>
      <c r="EB47" s="444">
        <f t="shared" si="123"/>
        <v>46.831806746924414</v>
      </c>
      <c r="EC47" s="444">
        <f t="shared" si="123"/>
        <v>86.125332623654003</v>
      </c>
      <c r="ED47" s="444">
        <f>BC47</f>
        <v>61.185489148427962</v>
      </c>
      <c r="EE47" s="444">
        <f>BD47</f>
        <v>64.380423588546407</v>
      </c>
      <c r="EF47" s="444">
        <f>BE47</f>
        <v>17.389218691767567</v>
      </c>
      <c r="EG47" s="444"/>
      <c r="EH47" s="444">
        <f t="shared" si="124"/>
        <v>-5</v>
      </c>
      <c r="EI47" s="444">
        <f t="shared" si="124"/>
        <v>55</v>
      </c>
      <c r="EJ47" s="444">
        <f t="shared" si="124"/>
        <v>120</v>
      </c>
      <c r="EK47" s="444">
        <f t="shared" si="124"/>
        <v>400</v>
      </c>
      <c r="EL47" s="444">
        <f t="shared" si="124"/>
        <v>265</v>
      </c>
      <c r="EM47" s="444">
        <f t="shared" si="124"/>
        <v>195</v>
      </c>
      <c r="EN47" s="444">
        <f t="shared" si="124"/>
        <v>105</v>
      </c>
      <c r="EO47" s="444">
        <f t="shared" si="124"/>
        <v>110</v>
      </c>
      <c r="EP47" s="444">
        <f t="shared" si="124"/>
        <v>155</v>
      </c>
      <c r="EQ47" s="444">
        <f>BP47</f>
        <v>120</v>
      </c>
      <c r="ER47" s="444">
        <f t="shared" si="124"/>
        <v>197.57384820153635</v>
      </c>
      <c r="ES47" s="444">
        <f t="shared" si="124"/>
        <v>80.050484188709106</v>
      </c>
      <c r="ET47" s="444">
        <f t="shared" si="124"/>
        <v>80.050484188709106</v>
      </c>
      <c r="EU47" s="444">
        <f t="shared" si="124"/>
        <v>152.78762825879818</v>
      </c>
      <c r="EV47" s="444">
        <f t="shared" si="124"/>
        <v>138.16562818805596</v>
      </c>
      <c r="EW47" s="444">
        <f t="shared" si="124"/>
        <v>211.23105827005963</v>
      </c>
      <c r="EX47" s="444">
        <f t="shared" si="125"/>
        <v>153.83173058663584</v>
      </c>
      <c r="EY47" s="444">
        <f t="shared" si="125"/>
        <v>105.22089343851432</v>
      </c>
      <c r="EZ47" s="444">
        <f t="shared" si="125"/>
        <v>175.2640476802078</v>
      </c>
      <c r="FA47" s="444">
        <f t="shared" si="125"/>
        <v>150.50575621220042</v>
      </c>
      <c r="FB47" s="444">
        <f t="shared" si="125"/>
        <v>81.769642280313974</v>
      </c>
    </row>
    <row r="48" spans="2:158" ht="10.5" x14ac:dyDescent="0.25">
      <c r="B48" s="10" t="s">
        <v>15</v>
      </c>
      <c r="C48" s="800"/>
      <c r="D48" s="800"/>
      <c r="E48" s="800"/>
      <c r="F48" s="800"/>
      <c r="G48" s="800"/>
      <c r="H48" s="800"/>
      <c r="I48" s="800">
        <v>155.41800000000001</v>
      </c>
      <c r="J48" s="800">
        <v>234.41024999999999</v>
      </c>
      <c r="K48" s="800">
        <v>255.88475</v>
      </c>
      <c r="L48" s="800">
        <v>258.18680000000001</v>
      </c>
      <c r="M48" s="800">
        <v>169.397325</v>
      </c>
      <c r="N48" s="800">
        <v>137.58091999999999</v>
      </c>
      <c r="O48" s="501">
        <f t="shared" si="10"/>
        <v>-0.34389626038201804</v>
      </c>
      <c r="P48" s="501">
        <f t="shared" si="10"/>
        <v>-0.18782117722343017</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4"/>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15</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8"/>
      <c r="CQ48" s="208"/>
      <c r="CR48" s="37"/>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row>
    <row r="49" spans="2:158" ht="10.5" x14ac:dyDescent="0.25">
      <c r="B49" s="10" t="s">
        <v>16</v>
      </c>
      <c r="C49" s="800"/>
      <c r="D49" s="800"/>
      <c r="E49" s="800"/>
      <c r="F49" s="800"/>
      <c r="G49" s="800"/>
      <c r="H49" s="800"/>
      <c r="I49" s="800">
        <v>52.417000000000002</v>
      </c>
      <c r="J49" s="800">
        <v>75.202750000000009</v>
      </c>
      <c r="K49" s="800">
        <v>60.96875</v>
      </c>
      <c r="L49" s="800">
        <v>44.445499999999996</v>
      </c>
      <c r="M49" s="800">
        <v>23.646625</v>
      </c>
      <c r="N49" s="800">
        <v>22.164293749999999</v>
      </c>
      <c r="O49" s="501">
        <f t="shared" si="10"/>
        <v>-0.4679635733651325</v>
      </c>
      <c r="P49" s="501">
        <f t="shared" si="10"/>
        <v>-6.2686799913306945E-2</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4"/>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16</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8"/>
      <c r="CQ49" s="208"/>
      <c r="CR49" s="37"/>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row>
    <row r="50" spans="2:158" ht="10.5" x14ac:dyDescent="0.25">
      <c r="B50" s="10" t="s">
        <v>17</v>
      </c>
      <c r="C50" s="800"/>
      <c r="D50" s="800"/>
      <c r="E50" s="800"/>
      <c r="F50" s="800"/>
      <c r="G50" s="800"/>
      <c r="H50" s="800"/>
      <c r="I50" s="800">
        <v>46</v>
      </c>
      <c r="J50" s="800">
        <v>240</v>
      </c>
      <c r="K50" s="800">
        <v>-26</v>
      </c>
      <c r="L50" s="800">
        <v>-114</v>
      </c>
      <c r="M50" s="800">
        <v>54</v>
      </c>
      <c r="N50" s="800">
        <v>-50</v>
      </c>
      <c r="O50" s="501" t="str">
        <f t="shared" si="10"/>
        <v>N/A</v>
      </c>
      <c r="P50" s="501" t="str">
        <f t="shared" si="10"/>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4"/>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17</v>
      </c>
      <c r="CD50" s="7"/>
      <c r="CE50" s="7"/>
      <c r="CF50" s="7"/>
      <c r="CG50" s="7"/>
      <c r="CH50" s="7"/>
      <c r="CI50" s="7"/>
      <c r="CJ50" s="7">
        <f t="shared" si="142"/>
        <v>46</v>
      </c>
      <c r="CK50" s="7">
        <f t="shared" si="142"/>
        <v>240</v>
      </c>
      <c r="CL50" s="7">
        <f t="shared" si="142"/>
        <v>-26</v>
      </c>
      <c r="CM50" s="7">
        <f t="shared" si="136"/>
        <v>-114</v>
      </c>
      <c r="CN50" s="7">
        <f t="shared" si="136"/>
        <v>54</v>
      </c>
      <c r="CO50" s="7"/>
      <c r="CP50" s="208"/>
      <c r="CQ50" s="208"/>
      <c r="CR50" s="37"/>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row>
    <row r="51" spans="2:158" ht="10.5" x14ac:dyDescent="0.25">
      <c r="B51" s="10" t="s">
        <v>18</v>
      </c>
      <c r="C51" s="800"/>
      <c r="D51" s="800"/>
      <c r="E51" s="800"/>
      <c r="F51" s="800"/>
      <c r="G51" s="800"/>
      <c r="H51" s="800"/>
      <c r="I51" s="800">
        <v>14.789332390245471</v>
      </c>
      <c r="J51" s="800">
        <v>22.505505811243108</v>
      </c>
      <c r="K51" s="800">
        <v>25.543186458115599</v>
      </c>
      <c r="L51" s="800">
        <v>37.616345427363477</v>
      </c>
      <c r="M51" s="800">
        <v>52.222222222222221</v>
      </c>
      <c r="N51" s="800">
        <v>62.666666666666664</v>
      </c>
      <c r="O51" s="501">
        <f t="shared" si="10"/>
        <v>0.38828537511870853</v>
      </c>
      <c r="P51" s="501">
        <f t="shared" si="10"/>
        <v>0.19999999999999996</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4"/>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8"/>
      <c r="CQ51" s="208"/>
      <c r="CR51" s="37"/>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row>
    <row r="52" spans="2:158" ht="10.5" x14ac:dyDescent="0.25">
      <c r="B52" s="10" t="s">
        <v>19</v>
      </c>
      <c r="C52" s="800"/>
      <c r="D52" s="800"/>
      <c r="E52" s="800"/>
      <c r="F52" s="800"/>
      <c r="G52" s="800"/>
      <c r="H52" s="800"/>
      <c r="I52" s="800">
        <v>9</v>
      </c>
      <c r="J52" s="800">
        <v>21.2</v>
      </c>
      <c r="K52" s="800">
        <v>33</v>
      </c>
      <c r="L52" s="800">
        <v>32.803978597786696</v>
      </c>
      <c r="M52" s="800">
        <v>23.30869723006753</v>
      </c>
      <c r="N52" s="800">
        <v>7.2987152911062791</v>
      </c>
      <c r="O52" s="501">
        <f t="shared" si="10"/>
        <v>-0.28945517506098539</v>
      </c>
      <c r="P52" s="501">
        <f t="shared" si="10"/>
        <v>-0.68686730025858533</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4"/>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19</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8"/>
      <c r="CQ52" s="208"/>
      <c r="CR52" s="37"/>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row>
    <row r="53" spans="2:158" s="432" customFormat="1" ht="10.5" x14ac:dyDescent="0.25">
      <c r="B53" s="877" t="s">
        <v>232</v>
      </c>
      <c r="C53" s="872"/>
      <c r="D53" s="872"/>
      <c r="E53" s="872"/>
      <c r="F53" s="872"/>
      <c r="G53" s="872"/>
      <c r="H53" s="872"/>
      <c r="I53" s="872">
        <v>16.352667609754526</v>
      </c>
      <c r="J53" s="872">
        <v>22.930494188756892</v>
      </c>
      <c r="K53" s="872">
        <v>26.8688135418844</v>
      </c>
      <c r="L53" s="872">
        <v>90.028654572636526</v>
      </c>
      <c r="M53" s="872">
        <v>133.97577777777778</v>
      </c>
      <c r="N53" s="872">
        <v>187.56608888888888</v>
      </c>
      <c r="O53" s="873">
        <f t="shared" si="10"/>
        <v>0.48814595101700675</v>
      </c>
      <c r="P53" s="873">
        <f t="shared" si="10"/>
        <v>0.39999999999999991</v>
      </c>
      <c r="Q53" s="874"/>
      <c r="R53" s="875"/>
      <c r="S53" s="875"/>
      <c r="T53" s="875"/>
      <c r="U53" s="875"/>
      <c r="V53" s="875"/>
      <c r="W53" s="875"/>
      <c r="X53" s="875"/>
      <c r="Y53" s="875"/>
      <c r="Z53" s="875"/>
      <c r="AA53" s="875"/>
      <c r="AB53" s="875"/>
      <c r="AC53" s="875"/>
      <c r="AD53" s="875"/>
      <c r="AE53" s="875"/>
      <c r="AF53" s="875"/>
      <c r="AG53" s="875"/>
      <c r="AH53" s="875"/>
      <c r="AI53" s="875"/>
      <c r="AJ53" s="875">
        <v>4.0881669024386316</v>
      </c>
      <c r="AK53" s="875">
        <v>4.0881669024386316</v>
      </c>
      <c r="AL53" s="875">
        <v>4.0881669024386316</v>
      </c>
      <c r="AM53" s="875">
        <v>4.0881669024386316</v>
      </c>
      <c r="AN53" s="875">
        <v>13.4344067709422</v>
      </c>
      <c r="AO53" s="875">
        <v>6.7172033854711</v>
      </c>
      <c r="AP53" s="875">
        <v>3.35860169273555</v>
      </c>
      <c r="AQ53" s="875">
        <v>3.35860169273555</v>
      </c>
      <c r="AR53" s="875">
        <v>6.7172033854711</v>
      </c>
      <c r="AS53" s="875">
        <v>6.7172033854711</v>
      </c>
      <c r="AT53" s="875">
        <v>6.7172033854711</v>
      </c>
      <c r="AU53" s="875">
        <v>6.7172033854711</v>
      </c>
      <c r="AV53" s="875">
        <v>22.507163643159132</v>
      </c>
      <c r="AW53" s="875">
        <v>22.507163643159132</v>
      </c>
      <c r="AX53" s="875">
        <v>22.507163643159132</v>
      </c>
      <c r="AY53" s="875">
        <v>22.507163643159132</v>
      </c>
      <c r="AZ53" s="875">
        <v>30.814428888888891</v>
      </c>
      <c r="BA53" s="875">
        <v>20.096366666666665</v>
      </c>
      <c r="BB53" s="875">
        <v>34.833702222222222</v>
      </c>
      <c r="BC53" s="875">
        <v>48.231279999999998</v>
      </c>
      <c r="BD53" s="875">
        <v>53.338000000000001</v>
      </c>
      <c r="BE53" s="875">
        <v>40.766911247930295</v>
      </c>
      <c r="BF53" s="284"/>
      <c r="BG53" s="875"/>
      <c r="BH53" s="876"/>
      <c r="BI53" s="876"/>
      <c r="BJ53" s="876"/>
      <c r="BK53" s="876"/>
      <c r="BL53" s="876"/>
      <c r="BM53" s="876"/>
      <c r="BN53" s="876"/>
      <c r="BO53" s="876"/>
      <c r="BP53" s="876"/>
      <c r="BQ53" s="876">
        <f t="shared" si="115"/>
        <v>8.1763338048772631</v>
      </c>
      <c r="BR53" s="876">
        <f t="shared" si="116"/>
        <v>8.1763338048772631</v>
      </c>
      <c r="BS53" s="876">
        <f t="shared" si="141"/>
        <v>8.1763338048772631</v>
      </c>
      <c r="BT53" s="875">
        <f t="shared" si="30"/>
        <v>6.7172033854711</v>
      </c>
      <c r="BU53" s="875">
        <f t="shared" si="118"/>
        <v>13.4344067709422</v>
      </c>
      <c r="BV53" s="875">
        <f t="shared" si="119"/>
        <v>13.4344067709422</v>
      </c>
      <c r="BW53" s="875">
        <f t="shared" si="120"/>
        <v>45.014327286318263</v>
      </c>
      <c r="BX53" s="875">
        <f t="shared" si="29"/>
        <v>45.014327286318263</v>
      </c>
      <c r="BY53" s="875">
        <f t="shared" si="16"/>
        <v>50.910795555555552</v>
      </c>
      <c r="BZ53" s="875">
        <f t="shared" si="17"/>
        <v>88.171702222222223</v>
      </c>
      <c r="CA53" s="875">
        <f t="shared" si="18"/>
        <v>94.104911247930289</v>
      </c>
      <c r="CB53" s="875"/>
      <c r="CC53" s="877" t="str">
        <f>B53</f>
        <v>China Bars ≥ 500g</v>
      </c>
      <c r="CD53" s="876"/>
      <c r="CE53" s="876"/>
      <c r="CF53" s="876"/>
      <c r="CG53" s="876"/>
      <c r="CH53" s="876"/>
      <c r="CI53" s="876"/>
      <c r="CJ53" s="876">
        <f>I53</f>
        <v>16.352667609754526</v>
      </c>
      <c r="CK53" s="876">
        <f t="shared" si="142"/>
        <v>22.930494188756892</v>
      </c>
      <c r="CL53" s="876">
        <f t="shared" si="142"/>
        <v>26.8688135418844</v>
      </c>
      <c r="CM53" s="876">
        <f t="shared" si="136"/>
        <v>90.028654572636526</v>
      </c>
      <c r="CN53" s="876">
        <f t="shared" si="136"/>
        <v>133.97577777777778</v>
      </c>
      <c r="CO53" s="876">
        <f t="shared" si="136"/>
        <v>187.56608888888888</v>
      </c>
      <c r="CP53" s="882">
        <f t="shared" si="136"/>
        <v>0.48814595101700675</v>
      </c>
      <c r="CQ53" s="882">
        <f t="shared" si="136"/>
        <v>0.39999999999999991</v>
      </c>
      <c r="CR53" s="876"/>
      <c r="CS53" s="876">
        <f t="shared" ref="CS53:EF54" si="143">R53</f>
        <v>0</v>
      </c>
      <c r="CT53" s="876">
        <f t="shared" si="143"/>
        <v>0</v>
      </c>
      <c r="CU53" s="876">
        <f t="shared" si="143"/>
        <v>0</v>
      </c>
      <c r="CV53" s="876">
        <f t="shared" si="143"/>
        <v>0</v>
      </c>
      <c r="CW53" s="876">
        <f t="shared" si="143"/>
        <v>0</v>
      </c>
      <c r="CX53" s="876">
        <f t="shared" si="143"/>
        <v>0</v>
      </c>
      <c r="CY53" s="876">
        <f t="shared" si="143"/>
        <v>0</v>
      </c>
      <c r="CZ53" s="876">
        <f t="shared" si="143"/>
        <v>0</v>
      </c>
      <c r="DA53" s="876">
        <f t="shared" si="143"/>
        <v>0</v>
      </c>
      <c r="DB53" s="876">
        <f t="shared" si="143"/>
        <v>0</v>
      </c>
      <c r="DC53" s="876">
        <f t="shared" si="143"/>
        <v>0</v>
      </c>
      <c r="DD53" s="876">
        <f t="shared" si="143"/>
        <v>0</v>
      </c>
      <c r="DE53" s="876">
        <f t="shared" si="143"/>
        <v>0</v>
      </c>
      <c r="DF53" s="876">
        <f t="shared" si="143"/>
        <v>0</v>
      </c>
      <c r="DG53" s="876">
        <f t="shared" si="143"/>
        <v>0</v>
      </c>
      <c r="DH53" s="876">
        <f t="shared" si="143"/>
        <v>0</v>
      </c>
      <c r="DI53" s="876">
        <f t="shared" si="143"/>
        <v>0</v>
      </c>
      <c r="DJ53" s="876">
        <f t="shared" si="143"/>
        <v>0</v>
      </c>
      <c r="DK53" s="876">
        <f t="shared" si="143"/>
        <v>4.0881669024386316</v>
      </c>
      <c r="DL53" s="876">
        <f t="shared" si="143"/>
        <v>4.0881669024386316</v>
      </c>
      <c r="DM53" s="876">
        <f t="shared" si="143"/>
        <v>4.0881669024386316</v>
      </c>
      <c r="DN53" s="876">
        <f t="shared" si="143"/>
        <v>4.0881669024386316</v>
      </c>
      <c r="DO53" s="876">
        <f t="shared" si="143"/>
        <v>13.4344067709422</v>
      </c>
      <c r="DP53" s="876">
        <f t="shared" si="143"/>
        <v>6.7172033854711</v>
      </c>
      <c r="DQ53" s="876">
        <f t="shared" si="143"/>
        <v>3.35860169273555</v>
      </c>
      <c r="DR53" s="876">
        <f t="shared" si="143"/>
        <v>3.35860169273555</v>
      </c>
      <c r="DS53" s="876">
        <f t="shared" si="143"/>
        <v>6.7172033854711</v>
      </c>
      <c r="DT53" s="876">
        <f t="shared" si="143"/>
        <v>6.7172033854711</v>
      </c>
      <c r="DU53" s="876">
        <f t="shared" si="143"/>
        <v>6.7172033854711</v>
      </c>
      <c r="DV53" s="876">
        <f t="shared" si="143"/>
        <v>6.7172033854711</v>
      </c>
      <c r="DW53" s="876">
        <f t="shared" si="143"/>
        <v>22.507163643159132</v>
      </c>
      <c r="DX53" s="876">
        <f t="shared" si="143"/>
        <v>22.507163643159132</v>
      </c>
      <c r="DY53" s="876">
        <f t="shared" si="143"/>
        <v>22.507163643159132</v>
      </c>
      <c r="DZ53" s="876">
        <f t="shared" si="143"/>
        <v>22.507163643159132</v>
      </c>
      <c r="EA53" s="876">
        <f t="shared" si="143"/>
        <v>30.814428888888891</v>
      </c>
      <c r="EB53" s="876">
        <f t="shared" si="143"/>
        <v>20.096366666666665</v>
      </c>
      <c r="EC53" s="876">
        <f t="shared" si="143"/>
        <v>34.833702222222222</v>
      </c>
      <c r="ED53" s="876">
        <f t="shared" si="143"/>
        <v>48.231279999999998</v>
      </c>
      <c r="EE53" s="876">
        <f t="shared" si="143"/>
        <v>53.338000000000001</v>
      </c>
      <c r="EF53" s="876">
        <f t="shared" si="143"/>
        <v>40.766911247930295</v>
      </c>
      <c r="EG53" s="871"/>
      <c r="EH53" s="452">
        <f t="shared" ref="EH53:FB54" si="144">BG53</f>
        <v>0</v>
      </c>
      <c r="EI53" s="452">
        <f t="shared" si="144"/>
        <v>0</v>
      </c>
      <c r="EJ53" s="452">
        <f t="shared" si="144"/>
        <v>0</v>
      </c>
      <c r="EK53" s="452">
        <f t="shared" si="144"/>
        <v>0</v>
      </c>
      <c r="EL53" s="452">
        <f t="shared" si="144"/>
        <v>0</v>
      </c>
      <c r="EM53" s="452">
        <f t="shared" si="144"/>
        <v>0</v>
      </c>
      <c r="EN53" s="452">
        <f t="shared" si="144"/>
        <v>0</v>
      </c>
      <c r="EO53" s="452">
        <f t="shared" si="144"/>
        <v>0</v>
      </c>
      <c r="EP53" s="452">
        <f t="shared" si="144"/>
        <v>0</v>
      </c>
      <c r="EQ53" s="452">
        <f t="shared" si="144"/>
        <v>0</v>
      </c>
      <c r="ER53" s="452">
        <f t="shared" si="144"/>
        <v>8.1763338048772631</v>
      </c>
      <c r="ES53" s="452">
        <f t="shared" si="144"/>
        <v>8.1763338048772631</v>
      </c>
      <c r="ET53" s="452">
        <f t="shared" si="144"/>
        <v>8.1763338048772631</v>
      </c>
      <c r="EU53" s="452">
        <f t="shared" si="144"/>
        <v>6.7172033854711</v>
      </c>
      <c r="EV53" s="452">
        <f t="shared" si="144"/>
        <v>13.4344067709422</v>
      </c>
      <c r="EW53" s="452">
        <f t="shared" si="144"/>
        <v>13.4344067709422</v>
      </c>
      <c r="EX53" s="452">
        <f t="shared" si="144"/>
        <v>45.014327286318263</v>
      </c>
      <c r="EY53" s="452">
        <f t="shared" si="144"/>
        <v>45.014327286318263</v>
      </c>
      <c r="EZ53" s="452">
        <f t="shared" si="144"/>
        <v>50.910795555555552</v>
      </c>
      <c r="FA53" s="452">
        <f t="shared" si="144"/>
        <v>88.171702222222223</v>
      </c>
      <c r="FB53" s="452">
        <f t="shared" si="144"/>
        <v>94.104911247930289</v>
      </c>
    </row>
    <row r="54" spans="2:158" s="432" customFormat="1" ht="10.5" x14ac:dyDescent="0.25">
      <c r="B54" s="20" t="s">
        <v>103</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150</v>
      </c>
      <c r="O54" s="210" t="str">
        <f t="shared" si="10"/>
        <v>N/A</v>
      </c>
      <c r="P54" s="210" t="str">
        <f t="shared" si="10"/>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4"/>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78" t="s">
        <v>103</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10" t="str">
        <f t="shared" si="142"/>
        <v>N/A</v>
      </c>
      <c r="CQ54" s="210" t="str">
        <f t="shared" si="142"/>
        <v>N/A</v>
      </c>
      <c r="CR54" s="31"/>
      <c r="CS54" s="444">
        <f t="shared" si="143"/>
        <v>-95</v>
      </c>
      <c r="CT54" s="444">
        <f t="shared" si="143"/>
        <v>-30</v>
      </c>
      <c r="CU54" s="444">
        <f t="shared" si="143"/>
        <v>-50</v>
      </c>
      <c r="CV54" s="444">
        <f t="shared" si="143"/>
        <v>45</v>
      </c>
      <c r="CW54" s="444">
        <f t="shared" si="143"/>
        <v>110</v>
      </c>
      <c r="CX54" s="444">
        <f t="shared" si="143"/>
        <v>-345</v>
      </c>
      <c r="CY54" s="444">
        <f t="shared" si="143"/>
        <v>-25</v>
      </c>
      <c r="CZ54" s="444">
        <f t="shared" si="143"/>
        <v>-15</v>
      </c>
      <c r="DA54" s="444">
        <f t="shared" si="143"/>
        <v>-85</v>
      </c>
      <c r="DB54" s="444">
        <f t="shared" si="143"/>
        <v>115</v>
      </c>
      <c r="DC54" s="444">
        <f t="shared" si="143"/>
        <v>60</v>
      </c>
      <c r="DD54" s="444">
        <f t="shared" si="143"/>
        <v>30</v>
      </c>
      <c r="DE54" s="444">
        <f t="shared" si="143"/>
        <v>-40</v>
      </c>
      <c r="DF54" s="444">
        <f t="shared" si="143"/>
        <v>55</v>
      </c>
      <c r="DG54" s="444">
        <f t="shared" si="143"/>
        <v>-15</v>
      </c>
      <c r="DH54" s="444">
        <f t="shared" si="143"/>
        <v>-125</v>
      </c>
      <c r="DI54" s="444">
        <f t="shared" si="143"/>
        <v>5</v>
      </c>
      <c r="DJ54" s="444">
        <f t="shared" si="143"/>
        <v>-115</v>
      </c>
      <c r="DK54" s="444">
        <f t="shared" si="143"/>
        <v>687.30098297999996</v>
      </c>
      <c r="DL54" s="444">
        <f t="shared" si="143"/>
        <v>50.292620819999897</v>
      </c>
      <c r="DM54" s="444">
        <f t="shared" si="143"/>
        <v>207.01584164799993</v>
      </c>
      <c r="DN54" s="444">
        <f t="shared" si="143"/>
        <v>46.03414902020188</v>
      </c>
      <c r="DO54" s="444">
        <f t="shared" si="143"/>
        <v>-215.94544478631991</v>
      </c>
      <c r="DP54" s="444">
        <f t="shared" si="143"/>
        <v>123.8353253826093</v>
      </c>
      <c r="DQ54" s="444">
        <f t="shared" si="143"/>
        <v>525.73442329950888</v>
      </c>
      <c r="DR54" s="444">
        <f t="shared" si="143"/>
        <v>73.621614700000109</v>
      </c>
      <c r="DS54" s="444">
        <f t="shared" si="143"/>
        <v>100.38166739999974</v>
      </c>
      <c r="DT54" s="444">
        <f t="shared" si="143"/>
        <v>33.979730200000191</v>
      </c>
      <c r="DU54" s="444">
        <f t="shared" si="143"/>
        <v>-213.37130419999994</v>
      </c>
      <c r="DV54" s="444">
        <f t="shared" si="143"/>
        <v>-162.03994599999982</v>
      </c>
      <c r="DW54" s="444">
        <f t="shared" si="143"/>
        <v>-166.41974060000015</v>
      </c>
      <c r="DX54" s="444">
        <f t="shared" si="143"/>
        <v>-111.71180959999987</v>
      </c>
      <c r="DY54" s="444">
        <f t="shared" si="143"/>
        <v>-217.28717849999998</v>
      </c>
      <c r="DZ54" s="444">
        <f t="shared" si="143"/>
        <v>-62.220577499999798</v>
      </c>
      <c r="EA54" s="444">
        <f t="shared" si="143"/>
        <v>40.330283399999715</v>
      </c>
      <c r="EB54" s="444">
        <f t="shared" si="143"/>
        <v>155.21315000000007</v>
      </c>
      <c r="EC54" s="444">
        <f t="shared" si="143"/>
        <v>-98.747707000000077</v>
      </c>
      <c r="ED54" s="444">
        <f t="shared" si="143"/>
        <v>-116.35511619999996</v>
      </c>
      <c r="EE54" s="444">
        <f t="shared" si="143"/>
        <v>11.010812200000043</v>
      </c>
      <c r="EF54" s="444">
        <f t="shared" si="143"/>
        <v>444.05345099999954</v>
      </c>
      <c r="EG54" s="444"/>
      <c r="EH54" s="444">
        <f t="shared" si="144"/>
        <v>340</v>
      </c>
      <c r="EI54" s="444">
        <f t="shared" si="144"/>
        <v>-125</v>
      </c>
      <c r="EJ54" s="444">
        <f t="shared" si="144"/>
        <v>-5</v>
      </c>
      <c r="EK54" s="444">
        <f t="shared" si="144"/>
        <v>-235</v>
      </c>
      <c r="EL54" s="444">
        <f t="shared" si="144"/>
        <v>-40</v>
      </c>
      <c r="EM54" s="444">
        <f t="shared" si="144"/>
        <v>30</v>
      </c>
      <c r="EN54" s="444">
        <f t="shared" si="144"/>
        <v>90</v>
      </c>
      <c r="EO54" s="444">
        <f t="shared" si="144"/>
        <v>15</v>
      </c>
      <c r="EP54" s="444">
        <f t="shared" si="144"/>
        <v>-140</v>
      </c>
      <c r="EQ54" s="444">
        <f t="shared" si="144"/>
        <v>-110</v>
      </c>
      <c r="ER54" s="444">
        <f t="shared" si="144"/>
        <v>737.59360379999987</v>
      </c>
      <c r="ES54" s="444">
        <f t="shared" si="144"/>
        <v>253.04999066820181</v>
      </c>
      <c r="ET54" s="444">
        <f t="shared" si="144"/>
        <v>-92.110119403710627</v>
      </c>
      <c r="EU54" s="444">
        <f t="shared" si="144"/>
        <v>599.356037999509</v>
      </c>
      <c r="EV54" s="444">
        <f t="shared" si="144"/>
        <v>134.36139759999992</v>
      </c>
      <c r="EW54" s="444">
        <f t="shared" si="144"/>
        <v>-375.41125019999976</v>
      </c>
      <c r="EX54" s="444">
        <f t="shared" si="144"/>
        <v>-278.13155019999999</v>
      </c>
      <c r="EY54" s="444">
        <f t="shared" si="144"/>
        <v>-279.5077559999998</v>
      </c>
      <c r="EZ54" s="444">
        <f t="shared" si="144"/>
        <v>195.5434333999998</v>
      </c>
      <c r="FA54" s="444">
        <f t="shared" si="144"/>
        <v>-87.73689480000003</v>
      </c>
      <c r="FB54" s="444">
        <f t="shared" si="144"/>
        <v>455.06426319999957</v>
      </c>
    </row>
    <row r="55" spans="2:158" ht="10.5" x14ac:dyDescent="0.25">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501" t="str">
        <f t="shared" si="10"/>
        <v>N/A</v>
      </c>
      <c r="P55" s="501" t="str">
        <f t="shared" si="10"/>
        <v>N/A</v>
      </c>
      <c r="Q55" s="544"/>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4"/>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15</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8"/>
      <c r="CQ55" s="208"/>
      <c r="CR55" s="37"/>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row>
    <row r="56" spans="2:158" ht="10.5" x14ac:dyDescent="0.25">
      <c r="B56" s="10" t="s">
        <v>16</v>
      </c>
      <c r="C56" s="800"/>
      <c r="D56" s="800"/>
      <c r="E56" s="800"/>
      <c r="F56" s="800"/>
      <c r="G56" s="800"/>
      <c r="H56" s="800"/>
      <c r="I56" s="800">
        <v>508.35441916820173</v>
      </c>
      <c r="J56" s="800">
        <v>237.22042819579832</v>
      </c>
      <c r="K56" s="800">
        <v>55.758257900000075</v>
      </c>
      <c r="L56" s="800">
        <v>-312.64948129999988</v>
      </c>
      <c r="M56" s="800">
        <v>-43.954018600000069</v>
      </c>
      <c r="N56" s="800">
        <v>150</v>
      </c>
      <c r="O56" s="501" t="str">
        <f t="shared" si="10"/>
        <v>N/A</v>
      </c>
      <c r="P56" s="501" t="str">
        <f t="shared" si="10"/>
        <v>N/A</v>
      </c>
      <c r="Q56" s="544"/>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4"/>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16</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8"/>
      <c r="CQ56" s="208"/>
      <c r="CR56" s="37"/>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row>
    <row r="57" spans="2:158" ht="10.5" x14ac:dyDescent="0.25">
      <c r="B57" s="10" t="s">
        <v>17</v>
      </c>
      <c r="C57" s="800"/>
      <c r="D57" s="800"/>
      <c r="E57" s="800"/>
      <c r="F57" s="800"/>
      <c r="G57" s="800"/>
      <c r="H57" s="800"/>
      <c r="I57" s="800">
        <v>-12.70334969999999</v>
      </c>
      <c r="J57" s="800">
        <v>57.665439999999982</v>
      </c>
      <c r="K57" s="800">
        <v>-22.6035</v>
      </c>
      <c r="L57" s="800">
        <v>-27.636179999999989</v>
      </c>
      <c r="M57" s="800">
        <v>11.573638800000001</v>
      </c>
      <c r="N57" s="800">
        <v>0</v>
      </c>
      <c r="O57" s="501" t="str">
        <f t="shared" si="10"/>
        <v>N/A</v>
      </c>
      <c r="P57" s="501">
        <f t="shared" si="10"/>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4"/>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17</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8"/>
      <c r="CQ57" s="208"/>
      <c r="CR57" s="37"/>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row>
    <row r="58" spans="2:158" ht="10.5" x14ac:dyDescent="0.25">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513" t="str">
        <f t="shared" si="10"/>
        <v>N/A</v>
      </c>
      <c r="P58" s="604" t="str">
        <f t="shared" si="10"/>
        <v>N/A</v>
      </c>
      <c r="Q58" s="544"/>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v>15.438419999999953</v>
      </c>
      <c r="BF58" s="284"/>
      <c r="BG58" s="806"/>
      <c r="BH58" s="806"/>
      <c r="BI58" s="806"/>
      <c r="BJ58" s="806"/>
      <c r="BK58" s="806"/>
      <c r="BL58" s="806"/>
      <c r="BM58" s="806"/>
      <c r="BN58" s="806"/>
      <c r="BO58" s="806"/>
      <c r="BP58" s="806"/>
      <c r="BQ58" s="807">
        <f t="shared" si="115"/>
        <v>409.43823000000015</v>
      </c>
      <c r="BR58" s="807">
        <f t="shared" si="116"/>
        <v>-39.67744000000009</v>
      </c>
      <c r="BS58" s="807">
        <f t="shared" si="149"/>
        <v>-290.51423999999997</v>
      </c>
      <c r="BT58" s="777">
        <f t="shared" si="30"/>
        <v>-21.024730000000019</v>
      </c>
      <c r="BU58" s="778">
        <f t="shared" si="118"/>
        <v>-42.095949999999959</v>
      </c>
      <c r="BV58" s="778">
        <f t="shared" si="119"/>
        <v>-226.21611000000004</v>
      </c>
      <c r="BW58" s="778">
        <f t="shared" si="120"/>
        <v>-69.423339999999996</v>
      </c>
      <c r="BX58" s="778">
        <f t="shared" si="29"/>
        <v>-46.40693000000001</v>
      </c>
      <c r="BY58" s="778">
        <f t="shared" si="16"/>
        <v>304.67739999999992</v>
      </c>
      <c r="BZ58" s="778">
        <f t="shared" si="17"/>
        <v>-97.721629999999863</v>
      </c>
      <c r="CA58" s="778">
        <f t="shared" si="18"/>
        <v>-1.736830000000003</v>
      </c>
      <c r="CB58" s="37"/>
      <c r="CC58" s="271" t="s">
        <v>19</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7"/>
      <c r="CQ58" s="217"/>
      <c r="CR58" s="37"/>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row>
    <row r="59" spans="2:158" s="432" customFormat="1" ht="10.5" x14ac:dyDescent="0.25">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0</v>
      </c>
      <c r="O59" s="210" t="str">
        <f t="shared" si="10"/>
        <v>N/A</v>
      </c>
      <c r="P59" s="210">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4"/>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5" t="s">
        <v>37</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10" t="str">
        <f>O59</f>
        <v>N/A</v>
      </c>
      <c r="CQ59" s="210">
        <f>P59</f>
        <v>-1</v>
      </c>
      <c r="CR59" s="809"/>
      <c r="CS59" s="444">
        <f t="shared" ref="CS59:EF59" si="151">R59</f>
        <v>-95</v>
      </c>
      <c r="CT59" s="444">
        <f t="shared" si="151"/>
        <v>-10</v>
      </c>
      <c r="CU59" s="444">
        <f t="shared" si="151"/>
        <v>-5</v>
      </c>
      <c r="CV59" s="444">
        <f t="shared" si="151"/>
        <v>-5</v>
      </c>
      <c r="CW59" s="444">
        <f t="shared" si="151"/>
        <v>-5</v>
      </c>
      <c r="CX59" s="444">
        <f t="shared" si="151"/>
        <v>30</v>
      </c>
      <c r="CY59" s="444">
        <f t="shared" si="151"/>
        <v>40</v>
      </c>
      <c r="CZ59" s="444">
        <f t="shared" si="151"/>
        <v>-5</v>
      </c>
      <c r="DA59" s="444">
        <f t="shared" si="151"/>
        <v>55</v>
      </c>
      <c r="DB59" s="444">
        <f t="shared" si="151"/>
        <v>-5</v>
      </c>
      <c r="DC59" s="444">
        <f t="shared" si="151"/>
        <v>-10</v>
      </c>
      <c r="DD59" s="444">
        <f t="shared" si="151"/>
        <v>0</v>
      </c>
      <c r="DE59" s="444">
        <f t="shared" si="151"/>
        <v>-15</v>
      </c>
      <c r="DF59" s="444">
        <f t="shared" si="151"/>
        <v>-20</v>
      </c>
      <c r="DG59" s="444">
        <f t="shared" si="151"/>
        <v>-10</v>
      </c>
      <c r="DH59" s="444">
        <f t="shared" si="151"/>
        <v>0</v>
      </c>
      <c r="DI59" s="444">
        <f t="shared" si="151"/>
        <v>-10</v>
      </c>
      <c r="DJ59" s="444">
        <f t="shared" si="151"/>
        <v>0</v>
      </c>
      <c r="DK59" s="444">
        <f t="shared" si="151"/>
        <v>-3.7135677817608959</v>
      </c>
      <c r="DL59" s="444">
        <f t="shared" si="151"/>
        <v>-12.869987589821081</v>
      </c>
      <c r="DM59" s="444">
        <f t="shared" si="151"/>
        <v>-9.6579941485684895</v>
      </c>
      <c r="DN59" s="444">
        <f t="shared" si="151"/>
        <v>6.0270832542961434</v>
      </c>
      <c r="DO59" s="444">
        <f t="shared" si="151"/>
        <v>-20.442004790457666</v>
      </c>
      <c r="DP59" s="444">
        <f t="shared" si="151"/>
        <v>138.14511871654315</v>
      </c>
      <c r="DQ59" s="444">
        <f t="shared" si="151"/>
        <v>341.55213041940618</v>
      </c>
      <c r="DR59" s="444">
        <f t="shared" si="151"/>
        <v>-0.87135995949008427</v>
      </c>
      <c r="DS59" s="444">
        <f t="shared" si="151"/>
        <v>33.40237201601105</v>
      </c>
      <c r="DT59" s="444">
        <f t="shared" si="151"/>
        <v>49.009767711029298</v>
      </c>
      <c r="DU59" s="444">
        <f t="shared" si="151"/>
        <v>-172.95708121272526</v>
      </c>
      <c r="DV59" s="444">
        <f t="shared" si="151"/>
        <v>-48.050226791197126</v>
      </c>
      <c r="DW59" s="444">
        <f t="shared" si="151"/>
        <v>-57.735225730223291</v>
      </c>
      <c r="DX59" s="444">
        <f t="shared" si="151"/>
        <v>-122.9511730673397</v>
      </c>
      <c r="DY59" s="444">
        <f t="shared" si="151"/>
        <v>-134.08010736733809</v>
      </c>
      <c r="DZ59" s="444">
        <f t="shared" si="151"/>
        <v>7.2810757149516956</v>
      </c>
      <c r="EA59" s="444">
        <f t="shared" si="151"/>
        <v>29.100258089925571</v>
      </c>
      <c r="EB59" s="444">
        <f t="shared" si="151"/>
        <v>-26.918791116755351</v>
      </c>
      <c r="EC59" s="444">
        <f t="shared" si="151"/>
        <v>27.982422910604917</v>
      </c>
      <c r="ED59" s="444">
        <f t="shared" si="151"/>
        <v>-15.664570884305624</v>
      </c>
      <c r="EE59" s="444">
        <f t="shared" si="151"/>
        <v>-11.373055411770382</v>
      </c>
      <c r="EF59" s="444">
        <f t="shared" si="151"/>
        <v>-40.008904335524939</v>
      </c>
      <c r="EG59" s="444"/>
      <c r="EH59" s="444">
        <f>BG59</f>
        <v>-10</v>
      </c>
      <c r="EI59" s="444">
        <f t="shared" ref="EI59:FB59" si="152">BH59</f>
        <v>-105</v>
      </c>
      <c r="EJ59" s="444">
        <f t="shared" si="152"/>
        <v>-10</v>
      </c>
      <c r="EK59" s="444">
        <f t="shared" si="152"/>
        <v>25</v>
      </c>
      <c r="EL59" s="444">
        <f t="shared" si="152"/>
        <v>35</v>
      </c>
      <c r="EM59" s="444">
        <f t="shared" si="152"/>
        <v>50</v>
      </c>
      <c r="EN59" s="444">
        <f t="shared" si="152"/>
        <v>-10</v>
      </c>
      <c r="EO59" s="444">
        <f t="shared" si="152"/>
        <v>-35</v>
      </c>
      <c r="EP59" s="444">
        <f t="shared" si="152"/>
        <v>-10</v>
      </c>
      <c r="EQ59" s="444">
        <f t="shared" si="152"/>
        <v>-10</v>
      </c>
      <c r="ER59" s="444">
        <f t="shared" si="152"/>
        <v>-16.583555371581976</v>
      </c>
      <c r="ES59" s="444">
        <f t="shared" si="152"/>
        <v>-3.630910894272346</v>
      </c>
      <c r="ET59" s="444">
        <f t="shared" si="152"/>
        <v>117.70311392608548</v>
      </c>
      <c r="EU59" s="444">
        <f t="shared" si="152"/>
        <v>340.68077045991612</v>
      </c>
      <c r="EV59" s="444">
        <f t="shared" si="152"/>
        <v>82.412139727040341</v>
      </c>
      <c r="EW59" s="444">
        <f t="shared" si="152"/>
        <v>-221.00730800392239</v>
      </c>
      <c r="EX59" s="444">
        <f t="shared" si="152"/>
        <v>-180.68639879756299</v>
      </c>
      <c r="EY59" s="444">
        <f t="shared" si="152"/>
        <v>-126.79903165238639</v>
      </c>
      <c r="EZ59" s="444">
        <f t="shared" si="152"/>
        <v>2.1814669731702203</v>
      </c>
      <c r="FA59" s="444">
        <f t="shared" si="152"/>
        <v>16.609367498834537</v>
      </c>
      <c r="FB59" s="444">
        <f t="shared" si="152"/>
        <v>-51.381959747295319</v>
      </c>
    </row>
    <row r="60" spans="2:158" ht="10.5" x14ac:dyDescent="0.25">
      <c r="B60" s="10"/>
      <c r="C60" s="810"/>
      <c r="D60" s="810"/>
      <c r="E60" s="810"/>
      <c r="F60" s="810"/>
      <c r="G60" s="810"/>
      <c r="H60" s="810"/>
      <c r="I60" s="810"/>
      <c r="J60" s="810"/>
      <c r="K60" s="810"/>
      <c r="L60" s="810"/>
      <c r="M60" s="810"/>
      <c r="N60" s="810"/>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284"/>
      <c r="BG60" s="199"/>
      <c r="BH60" s="199"/>
      <c r="BI60" s="199"/>
      <c r="BJ60" s="199"/>
      <c r="BK60" s="199"/>
      <c r="BL60" s="199"/>
      <c r="BM60" s="199"/>
      <c r="BN60" s="199"/>
      <c r="BO60" s="199"/>
      <c r="BP60" s="199"/>
      <c r="BQ60" s="199"/>
      <c r="BR60" s="199"/>
      <c r="BS60" s="199"/>
      <c r="BT60" s="31"/>
      <c r="BU60" s="37"/>
      <c r="BV60" s="37"/>
      <c r="BW60" s="37"/>
      <c r="BX60" s="37"/>
      <c r="BY60" s="37"/>
      <c r="BZ60" s="37"/>
      <c r="CA60" s="37">
        <f t="shared" si="18"/>
        <v>0</v>
      </c>
      <c r="CB60" s="37"/>
      <c r="CC60" s="897"/>
      <c r="CS60" s="679"/>
      <c r="CT60" s="679"/>
      <c r="CU60" s="679"/>
      <c r="CV60" s="679"/>
      <c r="CW60" s="679"/>
      <c r="CX60" s="679"/>
      <c r="CY60" s="679"/>
      <c r="CZ60" s="679"/>
      <c r="DA60" s="679"/>
      <c r="DB60" s="679"/>
      <c r="DC60" s="679"/>
      <c r="DD60" s="679"/>
      <c r="DE60" s="679"/>
      <c r="DF60" s="679"/>
      <c r="DG60" s="679"/>
      <c r="DH60" s="679"/>
      <c r="DI60" s="679"/>
      <c r="DJ60" s="679"/>
      <c r="DK60" s="679"/>
      <c r="DL60" s="444"/>
      <c r="DM60" s="444"/>
      <c r="DN60" s="444"/>
      <c r="DO60" s="444"/>
      <c r="DP60" s="444"/>
      <c r="DQ60" s="444"/>
      <c r="DR60" s="444"/>
      <c r="DS60" s="444"/>
      <c r="DT60" s="444"/>
      <c r="DU60" s="444"/>
      <c r="DV60" s="444"/>
      <c r="DW60" s="444"/>
      <c r="DX60" s="444"/>
      <c r="DY60" s="444"/>
      <c r="DZ60" s="444"/>
      <c r="EA60" s="444"/>
      <c r="EB60" s="444"/>
      <c r="EC60" s="444"/>
      <c r="ED60" s="444"/>
      <c r="EE60" s="444"/>
      <c r="EF60" s="444"/>
      <c r="EG60" s="444"/>
      <c r="EH60" s="679"/>
      <c r="EI60" s="679"/>
      <c r="EJ60" s="679"/>
      <c r="EK60" s="679"/>
      <c r="EL60" s="679"/>
      <c r="EM60" s="679"/>
      <c r="EN60" s="679"/>
      <c r="EO60" s="679"/>
      <c r="EP60" s="679"/>
      <c r="EQ60" s="679"/>
      <c r="ER60" s="679"/>
      <c r="ES60" s="679"/>
      <c r="ET60" s="679"/>
      <c r="EU60" s="679"/>
      <c r="EV60" s="679"/>
      <c r="EW60" s="679"/>
      <c r="EX60" s="679"/>
      <c r="EY60" s="679"/>
      <c r="EZ60" s="679"/>
      <c r="FA60" s="679"/>
      <c r="FB60" s="679"/>
    </row>
    <row r="61" spans="2:158" s="432" customFormat="1" ht="10.5" x14ac:dyDescent="0.25">
      <c r="B61" s="56" t="s">
        <v>3</v>
      </c>
      <c r="C61" s="811">
        <v>935</v>
      </c>
      <c r="D61" s="811">
        <v>150</v>
      </c>
      <c r="E61" s="811">
        <v>305</v>
      </c>
      <c r="F61" s="811">
        <v>535</v>
      </c>
      <c r="G61" s="811">
        <v>275</v>
      </c>
      <c r="H61" s="811">
        <v>15</v>
      </c>
      <c r="I61" s="811">
        <f t="shared" ref="I61:M61" si="153">I47+I54+I59+I53</f>
        <v>1264.4061282023472</v>
      </c>
      <c r="J61" s="811">
        <f t="shared" si="153"/>
        <v>1581.8788029817999</v>
      </c>
      <c r="K61" s="811">
        <f t="shared" si="153"/>
        <v>-3.3795208768819194</v>
      </c>
      <c r="L61" s="811">
        <f t="shared" si="153"/>
        <v>-516.04345805216258</v>
      </c>
      <c r="M61" s="811">
        <f t="shared" si="153"/>
        <v>451.49057642953676</v>
      </c>
      <c r="N61" s="811">
        <f>N47+N54+N59+N53</f>
        <v>517.27668459666188</v>
      </c>
      <c r="O61" s="603" t="str">
        <f t="shared" si="10"/>
        <v>N/A</v>
      </c>
      <c r="P61" s="58">
        <f t="shared" si="10"/>
        <v>0.14570870711715123</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AJ47+AJ54+AJ59+AJ53</f>
        <v>796.95205745791668</v>
      </c>
      <c r="AK61" s="277">
        <f t="shared" ref="AK61:BE61" si="154">AK47+AK54+AK59+AK53</f>
        <v>129.80817297691493</v>
      </c>
      <c r="AL61" s="277">
        <f t="shared" si="154"/>
        <v>254.06671938524451</v>
      </c>
      <c r="AM61" s="277">
        <f t="shared" si="154"/>
        <v>83.579178382271337</v>
      </c>
      <c r="AN61" s="277">
        <f t="shared" si="154"/>
        <v>86.459138939972362</v>
      </c>
      <c r="AO61" s="277">
        <f t="shared" si="154"/>
        <v>399.81634329126075</v>
      </c>
      <c r="AP61" s="277">
        <f t="shared" si="154"/>
        <v>968.38281687299479</v>
      </c>
      <c r="AQ61" s="277">
        <f t="shared" si="154"/>
        <v>131.15882323069945</v>
      </c>
      <c r="AR61" s="277">
        <f t="shared" si="154"/>
        <v>165.86204719937064</v>
      </c>
      <c r="AS61" s="277">
        <f t="shared" si="154"/>
        <v>202.51152508666777</v>
      </c>
      <c r="AT61" s="277">
        <f t="shared" si="154"/>
        <v>-264.48148720743063</v>
      </c>
      <c r="AU61" s="277">
        <f t="shared" si="154"/>
        <v>-107.27160595548966</v>
      </c>
      <c r="AV61" s="277">
        <f t="shared" si="154"/>
        <v>-132.29869810878307</v>
      </c>
      <c r="AW61" s="277">
        <f t="shared" si="154"/>
        <v>-127.67319301582585</v>
      </c>
      <c r="AX61" s="277">
        <f t="shared" si="154"/>
        <v>-226.0753931596185</v>
      </c>
      <c r="AY61" s="277">
        <f t="shared" si="154"/>
        <v>-29.996173767935076</v>
      </c>
      <c r="AZ61" s="277">
        <f t="shared" si="154"/>
        <v>228.67721131209754</v>
      </c>
      <c r="BA61" s="277">
        <f t="shared" si="154"/>
        <v>195.22253229683577</v>
      </c>
      <c r="BB61" s="277">
        <f t="shared" si="154"/>
        <v>50.193750756481066</v>
      </c>
      <c r="BC61" s="277">
        <f t="shared" si="154"/>
        <v>-22.602917935877613</v>
      </c>
      <c r="BD61" s="277">
        <f t="shared" si="154"/>
        <v>117.35618037677608</v>
      </c>
      <c r="BE61" s="277">
        <f t="shared" si="154"/>
        <v>462.20067660417243</v>
      </c>
      <c r="BF61" s="284"/>
      <c r="BG61" s="277">
        <f>D61-BH61</f>
        <v>325</v>
      </c>
      <c r="BH61" s="277">
        <f>SUM(R61:S61)</f>
        <v>-175</v>
      </c>
      <c r="BI61" s="277">
        <f>SUM(T61:U61)</f>
        <v>105</v>
      </c>
      <c r="BJ61" s="277">
        <f>SUM(V61:W61)</f>
        <v>190</v>
      </c>
      <c r="BK61" s="277">
        <f>SUM(X61:Y61)</f>
        <v>260</v>
      </c>
      <c r="BL61" s="277">
        <f>SUM(Z61:AA61)</f>
        <v>275</v>
      </c>
      <c r="BM61" s="277">
        <f>SUM(AB61:AC61)</f>
        <v>185</v>
      </c>
      <c r="BN61" s="277">
        <f>SUM(AD61:AE61)</f>
        <v>90</v>
      </c>
      <c r="BO61" s="277">
        <f>SUM(AF61:AG61)</f>
        <v>5</v>
      </c>
      <c r="BP61" s="277">
        <f>SUM(AH61:AI61)</f>
        <v>0</v>
      </c>
      <c r="BQ61" s="277">
        <f t="shared" ref="BQ61:BQ62" si="155">AJ61+AK61</f>
        <v>926.76023043483156</v>
      </c>
      <c r="BR61" s="277">
        <f t="shared" ref="BR61:BR62" si="156">AL61+AM61</f>
        <v>337.64589776751586</v>
      </c>
      <c r="BS61" s="277">
        <f>AN61+AO61</f>
        <v>486.27548223123313</v>
      </c>
      <c r="BT61" s="812">
        <f>AP61+AQ61</f>
        <v>1099.5416401036941</v>
      </c>
      <c r="BU61" s="812">
        <f>AR61+AS61</f>
        <v>368.37357228603844</v>
      </c>
      <c r="BV61" s="812">
        <f t="shared" si="119"/>
        <v>-371.75309316292032</v>
      </c>
      <c r="BW61" s="812">
        <f t="shared" si="120"/>
        <v>-259.97189112460893</v>
      </c>
      <c r="BX61" s="812">
        <f t="shared" si="29"/>
        <v>-256.07156692755359</v>
      </c>
      <c r="BY61" s="812">
        <f t="shared" si="16"/>
        <v>423.89974360893331</v>
      </c>
      <c r="BZ61" s="812">
        <f t="shared" si="17"/>
        <v>167.54993113325713</v>
      </c>
      <c r="CA61" s="812">
        <f t="shared" si="18"/>
        <v>579.55685698094851</v>
      </c>
      <c r="CB61" s="31"/>
      <c r="CC61" s="813" t="s">
        <v>3</v>
      </c>
      <c r="CD61" s="277">
        <f t="shared" ref="CD61:CQ62" si="157">C61</f>
        <v>935</v>
      </c>
      <c r="CE61" s="277">
        <f t="shared" si="157"/>
        <v>150</v>
      </c>
      <c r="CF61" s="277">
        <f t="shared" si="157"/>
        <v>305</v>
      </c>
      <c r="CG61" s="277">
        <f t="shared" si="157"/>
        <v>535</v>
      </c>
      <c r="CH61" s="277">
        <f t="shared" si="157"/>
        <v>275</v>
      </c>
      <c r="CI61" s="277">
        <f t="shared" si="157"/>
        <v>15</v>
      </c>
      <c r="CJ61" s="277">
        <f t="shared" si="157"/>
        <v>1264.4061282023472</v>
      </c>
      <c r="CK61" s="277">
        <f t="shared" si="157"/>
        <v>1581.8788029817999</v>
      </c>
      <c r="CL61" s="277">
        <f t="shared" si="157"/>
        <v>-3.3795208768819194</v>
      </c>
      <c r="CM61" s="277">
        <f t="shared" si="157"/>
        <v>-516.04345805216258</v>
      </c>
      <c r="CN61" s="277">
        <f t="shared" si="157"/>
        <v>451.49057642953676</v>
      </c>
      <c r="CO61" s="277">
        <f t="shared" si="157"/>
        <v>517.27668459666188</v>
      </c>
      <c r="CP61" s="283" t="str">
        <f t="shared" si="157"/>
        <v>N/A</v>
      </c>
      <c r="CQ61" s="283">
        <f t="shared" si="157"/>
        <v>0.14570870711715123</v>
      </c>
      <c r="CR61" s="814"/>
      <c r="CS61" s="455">
        <f t="shared" ref="CS61:DH62" si="158">R61</f>
        <v>-175</v>
      </c>
      <c r="CT61" s="455">
        <f t="shared" si="158"/>
        <v>0</v>
      </c>
      <c r="CU61" s="455">
        <f t="shared" si="158"/>
        <v>-10</v>
      </c>
      <c r="CV61" s="455">
        <f t="shared" si="158"/>
        <v>115</v>
      </c>
      <c r="CW61" s="455">
        <f t="shared" si="158"/>
        <v>285</v>
      </c>
      <c r="CX61" s="455">
        <f t="shared" si="158"/>
        <v>-95</v>
      </c>
      <c r="CY61" s="455">
        <f t="shared" si="158"/>
        <v>165</v>
      </c>
      <c r="CZ61" s="455">
        <f t="shared" si="158"/>
        <v>95</v>
      </c>
      <c r="DA61" s="455">
        <f t="shared" si="158"/>
        <v>50</v>
      </c>
      <c r="DB61" s="455">
        <f t="shared" si="158"/>
        <v>225</v>
      </c>
      <c r="DC61" s="455">
        <f t="shared" si="158"/>
        <v>80</v>
      </c>
      <c r="DD61" s="455">
        <f t="shared" si="158"/>
        <v>105</v>
      </c>
      <c r="DE61" s="455">
        <f t="shared" si="158"/>
        <v>-10</v>
      </c>
      <c r="DF61" s="455">
        <f t="shared" si="158"/>
        <v>100</v>
      </c>
      <c r="DG61" s="455">
        <f t="shared" si="158"/>
        <v>60</v>
      </c>
      <c r="DH61" s="455">
        <f t="shared" si="158"/>
        <v>-55</v>
      </c>
      <c r="DI61" s="455">
        <f t="shared" ref="DI61:DX62" si="159">AH61</f>
        <v>65</v>
      </c>
      <c r="DJ61" s="455">
        <f t="shared" si="159"/>
        <v>-65</v>
      </c>
      <c r="DK61" s="455">
        <f t="shared" si="159"/>
        <v>796.95205745791668</v>
      </c>
      <c r="DL61" s="455">
        <f t="shared" si="159"/>
        <v>129.80817297691493</v>
      </c>
      <c r="DM61" s="455">
        <f t="shared" si="159"/>
        <v>254.06671938524451</v>
      </c>
      <c r="DN61" s="455">
        <f t="shared" si="159"/>
        <v>83.579178382271337</v>
      </c>
      <c r="DO61" s="455">
        <f t="shared" si="159"/>
        <v>86.459138939972362</v>
      </c>
      <c r="DP61" s="455">
        <f t="shared" si="159"/>
        <v>399.81634329126075</v>
      </c>
      <c r="DQ61" s="455">
        <f t="shared" si="159"/>
        <v>968.38281687299479</v>
      </c>
      <c r="DR61" s="455">
        <f t="shared" si="159"/>
        <v>131.15882323069945</v>
      </c>
      <c r="DS61" s="455">
        <f t="shared" si="159"/>
        <v>165.86204719937064</v>
      </c>
      <c r="DT61" s="455">
        <f t="shared" si="159"/>
        <v>202.51152508666777</v>
      </c>
      <c r="DU61" s="455">
        <f t="shared" si="159"/>
        <v>-264.48148720743063</v>
      </c>
      <c r="DV61" s="455">
        <f t="shared" si="159"/>
        <v>-107.27160595548966</v>
      </c>
      <c r="DW61" s="455">
        <f t="shared" si="159"/>
        <v>-132.29869810878307</v>
      </c>
      <c r="DX61" s="455">
        <f t="shared" si="159"/>
        <v>-127.67319301582585</v>
      </c>
      <c r="DY61" s="455">
        <f t="shared" ref="DW61:EF62" si="160">AX61</f>
        <v>-226.0753931596185</v>
      </c>
      <c r="DZ61" s="455">
        <f t="shared" si="160"/>
        <v>-29.996173767935076</v>
      </c>
      <c r="EA61" s="455">
        <f t="shared" si="160"/>
        <v>228.67721131209754</v>
      </c>
      <c r="EB61" s="455">
        <f t="shared" si="160"/>
        <v>195.22253229683577</v>
      </c>
      <c r="EC61" s="455">
        <f t="shared" si="160"/>
        <v>50.193750756481066</v>
      </c>
      <c r="ED61" s="455">
        <f t="shared" si="160"/>
        <v>-22.602917935877613</v>
      </c>
      <c r="EE61" s="455">
        <f t="shared" si="160"/>
        <v>117.35618037677608</v>
      </c>
      <c r="EF61" s="455">
        <f t="shared" si="160"/>
        <v>462.20067660417243</v>
      </c>
      <c r="EG61" s="455"/>
      <c r="EH61" s="455">
        <f>BG61</f>
        <v>325</v>
      </c>
      <c r="EI61" s="455">
        <f t="shared" ref="EI61:FB61" si="161">BH61</f>
        <v>-175</v>
      </c>
      <c r="EJ61" s="455">
        <f t="shared" si="161"/>
        <v>105</v>
      </c>
      <c r="EK61" s="455">
        <f t="shared" si="161"/>
        <v>190</v>
      </c>
      <c r="EL61" s="455">
        <f t="shared" si="161"/>
        <v>260</v>
      </c>
      <c r="EM61" s="455">
        <f t="shared" si="161"/>
        <v>275</v>
      </c>
      <c r="EN61" s="455">
        <f t="shared" si="161"/>
        <v>185</v>
      </c>
      <c r="EO61" s="455">
        <f t="shared" si="161"/>
        <v>90</v>
      </c>
      <c r="EP61" s="455">
        <f t="shared" si="161"/>
        <v>5</v>
      </c>
      <c r="EQ61" s="455">
        <f t="shared" si="161"/>
        <v>0</v>
      </c>
      <c r="ER61" s="455">
        <f t="shared" si="161"/>
        <v>926.76023043483156</v>
      </c>
      <c r="ES61" s="455">
        <f t="shared" si="161"/>
        <v>337.64589776751586</v>
      </c>
      <c r="ET61" s="455">
        <f t="shared" si="161"/>
        <v>486.27548223123313</v>
      </c>
      <c r="EU61" s="455">
        <f t="shared" si="161"/>
        <v>1099.5416401036941</v>
      </c>
      <c r="EV61" s="455">
        <f t="shared" si="161"/>
        <v>368.37357228603844</v>
      </c>
      <c r="EW61" s="455">
        <f t="shared" si="161"/>
        <v>-371.75309316292032</v>
      </c>
      <c r="EX61" s="455">
        <f t="shared" si="161"/>
        <v>-259.97189112460893</v>
      </c>
      <c r="EY61" s="455">
        <f t="shared" si="161"/>
        <v>-256.07156692755359</v>
      </c>
      <c r="EZ61" s="455">
        <f t="shared" si="161"/>
        <v>423.89974360893331</v>
      </c>
      <c r="FA61" s="455">
        <f t="shared" si="161"/>
        <v>167.54993113325713</v>
      </c>
      <c r="FB61" s="455">
        <f t="shared" si="161"/>
        <v>579.55685698094851</v>
      </c>
    </row>
    <row r="62" spans="2:158" s="432" customFormat="1" ht="10.5" x14ac:dyDescent="0.25">
      <c r="B62" s="41" t="s">
        <v>26</v>
      </c>
      <c r="C62" s="815">
        <v>8605</v>
      </c>
      <c r="D62" s="815">
        <v>8090</v>
      </c>
      <c r="E62" s="815">
        <v>8270</v>
      </c>
      <c r="F62" s="815">
        <v>8410</v>
      </c>
      <c r="G62" s="815">
        <v>7925</v>
      </c>
      <c r="H62" s="815">
        <v>7415</v>
      </c>
      <c r="I62" s="815">
        <f>SUM(I6,I13,I20,I26,I32,I38,I44,I61,I45,I46)</f>
        <v>8378.9495041952305</v>
      </c>
      <c r="J62" s="815">
        <f t="shared" ref="J62:N62" si="162">SUM(J6,J13,J20,J26,J32,J38,J44,J61,J45,J46)</f>
        <v>7788.6501510337521</v>
      </c>
      <c r="K62" s="815">
        <f t="shared" si="162"/>
        <v>6972.3169480837887</v>
      </c>
      <c r="L62" s="815">
        <f t="shared" si="162"/>
        <v>6467.3021575117509</v>
      </c>
      <c r="M62" s="815">
        <f t="shared" si="162"/>
        <v>7891.7042770943372</v>
      </c>
      <c r="N62" s="815">
        <f t="shared" si="162"/>
        <v>8117.6096439024959</v>
      </c>
      <c r="O62" s="278">
        <f t="shared" si="10"/>
        <v>0.22024672496987763</v>
      </c>
      <c r="P62" s="278">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4"/>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16">
        <f>AR62+AS62</f>
        <v>3904.6832999403691</v>
      </c>
      <c r="BV62" s="816">
        <f t="shared" si="119"/>
        <v>3067.6336481434196</v>
      </c>
      <c r="BW62" s="816">
        <f t="shared" si="120"/>
        <v>3279.4227024687143</v>
      </c>
      <c r="BX62" s="816">
        <f t="shared" si="29"/>
        <v>3187.8905635841097</v>
      </c>
      <c r="BY62" s="816">
        <f t="shared" si="16"/>
        <v>4286.6199898814102</v>
      </c>
      <c r="BZ62" s="816">
        <f t="shared" si="17"/>
        <v>3791.4738531493081</v>
      </c>
      <c r="CA62" s="816">
        <f t="shared" si="18"/>
        <v>4472.0750024042272</v>
      </c>
      <c r="CB62" s="817"/>
      <c r="CC62" s="818" t="s">
        <v>26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8">
        <f t="shared" si="157"/>
        <v>0.22024672496987763</v>
      </c>
      <c r="CQ62" s="278">
        <f t="shared" si="157"/>
        <v>2.8625675630528757E-2</v>
      </c>
      <c r="CR62" s="9"/>
      <c r="CS62" s="456">
        <f t="shared" si="158"/>
        <v>1730</v>
      </c>
      <c r="CT62" s="456">
        <f t="shared" si="158"/>
        <v>1930</v>
      </c>
      <c r="CU62" s="456">
        <f t="shared" si="158"/>
        <v>2000</v>
      </c>
      <c r="CV62" s="456">
        <f t="shared" si="158"/>
        <v>2065</v>
      </c>
      <c r="CW62" s="456">
        <f t="shared" si="158"/>
        <v>2285</v>
      </c>
      <c r="CX62" s="456">
        <f t="shared" si="158"/>
        <v>1885</v>
      </c>
      <c r="CY62" s="456">
        <f t="shared" si="158"/>
        <v>2105</v>
      </c>
      <c r="CZ62" s="456">
        <f t="shared" si="158"/>
        <v>2105</v>
      </c>
      <c r="DA62" s="456">
        <f t="shared" si="158"/>
        <v>1980</v>
      </c>
      <c r="DB62" s="456">
        <f t="shared" si="158"/>
        <v>2245</v>
      </c>
      <c r="DC62" s="456">
        <f t="shared" si="158"/>
        <v>2015</v>
      </c>
      <c r="DD62" s="456">
        <f t="shared" si="158"/>
        <v>1995</v>
      </c>
      <c r="DE62" s="456">
        <f t="shared" si="158"/>
        <v>1830</v>
      </c>
      <c r="DF62" s="456">
        <f t="shared" si="158"/>
        <v>2100</v>
      </c>
      <c r="DG62" s="456">
        <f t="shared" si="158"/>
        <v>1945</v>
      </c>
      <c r="DH62" s="456">
        <f t="shared" si="158"/>
        <v>1830</v>
      </c>
      <c r="DI62" s="456">
        <f t="shared" si="159"/>
        <v>1850</v>
      </c>
      <c r="DJ62" s="456">
        <f t="shared" si="159"/>
        <v>1795</v>
      </c>
      <c r="DK62" s="456">
        <f t="shared" si="159"/>
        <v>2759.2475641474975</v>
      </c>
      <c r="DL62" s="456">
        <f t="shared" si="159"/>
        <v>1934.9888386805915</v>
      </c>
      <c r="DM62" s="456">
        <f t="shared" si="159"/>
        <v>1965.8787843291941</v>
      </c>
      <c r="DN62" s="456">
        <f t="shared" si="159"/>
        <v>1718.831814546264</v>
      </c>
      <c r="DO62" s="456">
        <f t="shared" si="159"/>
        <v>1726.1055828101073</v>
      </c>
      <c r="DP62" s="456">
        <f t="shared" si="159"/>
        <v>1499.5573483053572</v>
      </c>
      <c r="DQ62" s="456">
        <f t="shared" si="159"/>
        <v>2684.2866665860065</v>
      </c>
      <c r="DR62" s="456">
        <f t="shared" si="159"/>
        <v>1882.6388726854079</v>
      </c>
      <c r="DS62" s="456">
        <f t="shared" si="159"/>
        <v>1820.8873147082072</v>
      </c>
      <c r="DT62" s="456">
        <f t="shared" si="159"/>
        <v>2083.7959852321619</v>
      </c>
      <c r="DU62" s="456">
        <f t="shared" si="159"/>
        <v>1482.1647300684619</v>
      </c>
      <c r="DV62" s="456">
        <f t="shared" si="159"/>
        <v>1585.4689180749576</v>
      </c>
      <c r="DW62" s="456">
        <f t="shared" si="160"/>
        <v>1608.948769403594</v>
      </c>
      <c r="DX62" s="456">
        <f t="shared" si="160"/>
        <v>1670.4739330651203</v>
      </c>
      <c r="DY62" s="456">
        <f t="shared" si="160"/>
        <v>1488.4038731640794</v>
      </c>
      <c r="DZ62" s="456">
        <f t="shared" si="160"/>
        <v>1699.4866904200303</v>
      </c>
      <c r="EA62" s="456">
        <f t="shared" si="160"/>
        <v>2136.0895506976199</v>
      </c>
      <c r="EB62" s="456">
        <f t="shared" si="160"/>
        <v>2150.5304391837908</v>
      </c>
      <c r="EC62" s="456">
        <f t="shared" si="160"/>
        <v>1740.6870980190511</v>
      </c>
      <c r="ED62" s="456">
        <f t="shared" si="160"/>
        <v>1864.6974215529551</v>
      </c>
      <c r="EE62" s="456">
        <f t="shared" si="160"/>
        <v>2050.786755130257</v>
      </c>
      <c r="EF62" s="456">
        <f t="shared" si="160"/>
        <v>2421.2882472739702</v>
      </c>
      <c r="EG62" s="456"/>
      <c r="EH62" s="456">
        <f t="shared" ref="EH62:FB62" si="165">BG62</f>
        <v>4425</v>
      </c>
      <c r="EI62" s="456">
        <f t="shared" si="165"/>
        <v>3660</v>
      </c>
      <c r="EJ62" s="456">
        <f t="shared" si="165"/>
        <v>4065</v>
      </c>
      <c r="EK62" s="456">
        <f t="shared" si="165"/>
        <v>4130</v>
      </c>
      <c r="EL62" s="456">
        <f t="shared" si="165"/>
        <v>4210</v>
      </c>
      <c r="EM62" s="456">
        <f t="shared" si="165"/>
        <v>4225</v>
      </c>
      <c r="EN62" s="456">
        <f t="shared" si="165"/>
        <v>4010</v>
      </c>
      <c r="EO62" s="456">
        <f t="shared" si="165"/>
        <v>3930</v>
      </c>
      <c r="EP62" s="456">
        <f t="shared" si="165"/>
        <v>3775</v>
      </c>
      <c r="EQ62" s="456">
        <f t="shared" si="165"/>
        <v>3645</v>
      </c>
      <c r="ER62" s="456">
        <f t="shared" si="165"/>
        <v>4694.236402828089</v>
      </c>
      <c r="ES62" s="456">
        <f t="shared" si="165"/>
        <v>3684.7105988754583</v>
      </c>
      <c r="ET62" s="456">
        <f t="shared" si="165"/>
        <v>3211.9025136420551</v>
      </c>
      <c r="EU62" s="456">
        <f t="shared" si="165"/>
        <v>4553.1651217980052</v>
      </c>
      <c r="EV62" s="456">
        <f t="shared" si="165"/>
        <v>3904.6832999403691</v>
      </c>
      <c r="EW62" s="456">
        <f t="shared" si="165"/>
        <v>3067.6336481434196</v>
      </c>
      <c r="EX62" s="456">
        <f t="shared" si="165"/>
        <v>3279.4227024687143</v>
      </c>
      <c r="EY62" s="456">
        <f t="shared" si="165"/>
        <v>3187.8905635841097</v>
      </c>
      <c r="EZ62" s="456">
        <f t="shared" si="165"/>
        <v>4286.6199898814102</v>
      </c>
      <c r="FA62" s="456">
        <f t="shared" si="165"/>
        <v>3791.4738531493081</v>
      </c>
      <c r="FB62" s="456">
        <f t="shared" si="165"/>
        <v>4472.0750024042272</v>
      </c>
    </row>
    <row r="63" spans="2:158" s="655" customFormat="1" x14ac:dyDescent="0.2">
      <c r="B63" s="652"/>
      <c r="C63" s="820">
        <v>8605</v>
      </c>
      <c r="D63" s="820">
        <v>8090</v>
      </c>
      <c r="E63" s="820">
        <v>8265</v>
      </c>
      <c r="F63" s="820">
        <v>8430</v>
      </c>
      <c r="G63" s="820">
        <v>7935</v>
      </c>
      <c r="H63" s="820">
        <v>7415</v>
      </c>
      <c r="I63" s="820">
        <v>8378.9495041952287</v>
      </c>
      <c r="J63" s="820">
        <v>7788.6501510337512</v>
      </c>
      <c r="K63" s="820">
        <v>6972.3169480837896</v>
      </c>
      <c r="L63" s="820">
        <v>6467.3021575117509</v>
      </c>
      <c r="M63" s="820">
        <v>7891.7042770943353</v>
      </c>
      <c r="N63" s="820">
        <v>8117.6096439024959</v>
      </c>
      <c r="O63" s="654"/>
      <c r="P63" s="654"/>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2759.2475641474975</v>
      </c>
      <c r="AK63" s="820">
        <v>1934.9888386805915</v>
      </c>
      <c r="AL63" s="820">
        <v>1965.8787843291943</v>
      </c>
      <c r="AM63" s="820">
        <v>1718.8318145462642</v>
      </c>
      <c r="AN63" s="820">
        <v>1726.1055828101073</v>
      </c>
      <c r="AO63" s="820">
        <v>1499.5573483053572</v>
      </c>
      <c r="AP63" s="820">
        <v>2684.2866665860065</v>
      </c>
      <c r="AQ63" s="820">
        <v>1882.6388726854077</v>
      </c>
      <c r="AR63" s="820">
        <v>1820.8873147082074</v>
      </c>
      <c r="AS63" s="820">
        <v>2083.7959852321628</v>
      </c>
      <c r="AT63" s="820">
        <v>1482.1647300684617</v>
      </c>
      <c r="AU63" s="820">
        <v>1585.4689180749574</v>
      </c>
      <c r="AV63" s="820">
        <v>1608.948769403594</v>
      </c>
      <c r="AW63" s="820">
        <v>1670.47393306512</v>
      </c>
      <c r="AX63" s="820">
        <v>1488.4038731640799</v>
      </c>
      <c r="AY63" s="820">
        <v>1699.4866904200305</v>
      </c>
      <c r="AZ63" s="820">
        <v>2136.0895506976199</v>
      </c>
      <c r="BA63" s="820">
        <v>2150.5304391837913</v>
      </c>
      <c r="BB63" s="820">
        <v>1740.6870980190508</v>
      </c>
      <c r="BC63" s="820">
        <v>1864.6974215529551</v>
      </c>
      <c r="BD63" s="820">
        <v>2050.7867551302566</v>
      </c>
      <c r="BE63" s="820">
        <v>2421.2882472739702</v>
      </c>
      <c r="BF63" s="820"/>
      <c r="BG63" s="820">
        <v>0</v>
      </c>
      <c r="BH63" s="820">
        <v>3670</v>
      </c>
      <c r="BI63" s="820">
        <v>4065</v>
      </c>
      <c r="BJ63" s="820">
        <v>4170</v>
      </c>
      <c r="BK63" s="820">
        <v>4210</v>
      </c>
      <c r="BL63" s="820">
        <v>4225</v>
      </c>
      <c r="BM63" s="820">
        <v>4010</v>
      </c>
      <c r="BN63" s="820">
        <v>3930</v>
      </c>
      <c r="BO63" s="820">
        <v>3775</v>
      </c>
      <c r="BP63" s="820">
        <v>3645</v>
      </c>
      <c r="BQ63" s="820">
        <v>4694.236402828089</v>
      </c>
      <c r="BR63" s="820">
        <v>3684.7105988754583</v>
      </c>
      <c r="BS63" s="820">
        <v>3225.6629311154647</v>
      </c>
      <c r="BT63" s="820">
        <v>4566.925539271414</v>
      </c>
      <c r="BU63" s="820">
        <v>3904.6832999403705</v>
      </c>
      <c r="BV63" s="820">
        <v>3067.6336481434191</v>
      </c>
      <c r="BW63" s="820">
        <v>3279.4227024687143</v>
      </c>
      <c r="BX63" s="820">
        <v>3187.8905635841102</v>
      </c>
      <c r="BY63" s="820">
        <v>4286.6199898814111</v>
      </c>
      <c r="BZ63" s="820">
        <v>3605.384519572006</v>
      </c>
      <c r="CA63" s="820">
        <f t="shared" si="18"/>
        <v>4472.0750024042263</v>
      </c>
      <c r="CB63" s="820"/>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row>
    <row r="64" spans="2:158" s="655" customFormat="1" ht="10.5" x14ac:dyDescent="0.2">
      <c r="B64" s="702" t="s">
        <v>181</v>
      </c>
      <c r="C64" s="822" t="b">
        <v>1</v>
      </c>
      <c r="D64" s="822" t="b">
        <v>1</v>
      </c>
      <c r="E64" s="822" t="b">
        <v>0</v>
      </c>
      <c r="F64" s="822" t="b">
        <v>0</v>
      </c>
      <c r="G64" s="822" t="b">
        <v>0</v>
      </c>
      <c r="H64" s="822" t="b">
        <v>1</v>
      </c>
      <c r="I64" s="822" t="b">
        <v>1</v>
      </c>
      <c r="J64" s="822" t="b">
        <v>1</v>
      </c>
      <c r="K64" s="822" t="b">
        <v>1</v>
      </c>
      <c r="L64" s="822" t="b">
        <v>1</v>
      </c>
      <c r="M64" s="822" t="b">
        <v>1</v>
      </c>
      <c r="N64" s="822" t="b">
        <v>1</v>
      </c>
      <c r="O64" s="654"/>
      <c r="P64" s="654"/>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E64" si="166">AX62=AX63</f>
        <v>1</v>
      </c>
      <c r="AY64" s="822" t="b">
        <f t="shared" si="166"/>
        <v>1</v>
      </c>
      <c r="AZ64" s="822" t="b">
        <f t="shared" si="166"/>
        <v>1</v>
      </c>
      <c r="BA64" s="822" t="b">
        <f t="shared" si="166"/>
        <v>1</v>
      </c>
      <c r="BB64" s="822" t="b">
        <f t="shared" si="166"/>
        <v>1</v>
      </c>
      <c r="BC64" s="822" t="b">
        <f t="shared" si="166"/>
        <v>1</v>
      </c>
      <c r="BD64" s="822" t="b">
        <f t="shared" si="166"/>
        <v>1</v>
      </c>
      <c r="BE64" s="822" t="b">
        <f t="shared" si="166"/>
        <v>1</v>
      </c>
      <c r="BF64" s="821"/>
      <c r="BG64" s="821"/>
      <c r="BH64" s="821"/>
      <c r="BI64" s="821"/>
      <c r="BJ64" s="821"/>
      <c r="BK64" s="823"/>
      <c r="BL64" s="823"/>
      <c r="BM64" s="823"/>
      <c r="BN64" s="823"/>
      <c r="BO64" s="823"/>
      <c r="BP64" s="823"/>
      <c r="BQ64" s="823"/>
      <c r="BR64" s="823"/>
      <c r="BS64" s="823"/>
      <c r="BT64" s="823"/>
      <c r="BU64" s="823"/>
      <c r="BV64" s="823"/>
      <c r="BW64" s="823"/>
      <c r="BX64" s="823"/>
      <c r="BY64" s="823"/>
      <c r="BZ64" s="823"/>
      <c r="CA64" s="823"/>
      <c r="CB64" s="823"/>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row>
    <row r="65" spans="2:157" s="655" customFormat="1" ht="10.5" x14ac:dyDescent="0.2">
      <c r="B65" s="702"/>
      <c r="C65" s="822">
        <v>0</v>
      </c>
      <c r="D65" s="822">
        <v>0</v>
      </c>
      <c r="E65" s="822">
        <v>5</v>
      </c>
      <c r="F65" s="822">
        <v>-20</v>
      </c>
      <c r="G65" s="822">
        <v>-10</v>
      </c>
      <c r="H65" s="822">
        <v>0</v>
      </c>
      <c r="I65" s="822">
        <v>0</v>
      </c>
      <c r="J65" s="822">
        <v>0</v>
      </c>
      <c r="K65" s="822">
        <v>0</v>
      </c>
      <c r="L65" s="822">
        <v>0</v>
      </c>
      <c r="M65" s="822">
        <v>0</v>
      </c>
      <c r="N65" s="822">
        <v>0</v>
      </c>
      <c r="O65" s="654"/>
      <c r="P65" s="654"/>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1"/>
      <c r="BK65" s="823"/>
      <c r="BL65" s="823"/>
      <c r="BM65" s="823"/>
      <c r="BN65" s="823"/>
      <c r="BO65" s="823"/>
      <c r="BP65" s="823"/>
      <c r="BQ65" s="823"/>
      <c r="BR65" s="823"/>
      <c r="BS65" s="823"/>
      <c r="BT65" s="823"/>
      <c r="BU65" s="823"/>
      <c r="BV65" s="823"/>
      <c r="BW65" s="823"/>
      <c r="BX65" s="823"/>
      <c r="BY65" s="823"/>
      <c r="BZ65" s="823"/>
      <c r="CA65" s="823"/>
      <c r="CB65" s="823"/>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row>
    <row r="66" spans="2:157" s="655" customFormat="1" ht="10.5" x14ac:dyDescent="0.2">
      <c r="B66" s="705" t="s">
        <v>187</v>
      </c>
      <c r="C66" s="825"/>
      <c r="D66" s="825"/>
      <c r="E66" s="825"/>
      <c r="F66" s="825"/>
      <c r="G66" s="825"/>
      <c r="H66" s="825"/>
      <c r="I66" s="826">
        <f>SUM(AJ62,AK62,AL62,AM62)</f>
        <v>8378.9470017035474</v>
      </c>
      <c r="J66" s="826">
        <f>SUM(AN62,AO62,AP62,AQ62)</f>
        <v>7792.5884703868796</v>
      </c>
      <c r="K66" s="826">
        <f>SUM(AR62:AU62)</f>
        <v>6972.3169480837887</v>
      </c>
      <c r="L66" s="826">
        <f>SUM(AV62:AY62)</f>
        <v>6467.3132660528245</v>
      </c>
      <c r="M66" s="826">
        <f>SUM(AZ62:BC62)</f>
        <v>7892.0045094534162</v>
      </c>
      <c r="N66" s="826"/>
      <c r="O66" s="654"/>
      <c r="P66" s="654"/>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row>
    <row r="67" spans="2:157" s="655" customFormat="1" ht="10.5" x14ac:dyDescent="0.2">
      <c r="B67" s="705" t="s">
        <v>213</v>
      </c>
      <c r="C67" s="825"/>
      <c r="D67" s="825"/>
      <c r="E67" s="825"/>
      <c r="F67" s="825"/>
      <c r="G67" s="825"/>
      <c r="H67" s="825"/>
      <c r="I67" s="826" cm="1">
        <f t="array" ref="I67">I66-_xlfn.ANCHORARRAY(I63)</f>
        <v>-2.5024916812981246E-3</v>
      </c>
      <c r="J67" s="826" cm="1">
        <f t="array" ref="J67">J66-_xlfn.ANCHORARRAY(J63)</f>
        <v>3.9383193531284633</v>
      </c>
      <c r="K67" s="826" cm="1">
        <f t="array" ref="K67">K66-_xlfn.ANCHORARRAY(K63)</f>
        <v>0</v>
      </c>
      <c r="L67" s="826" cm="1">
        <f t="array" ref="L67">L66-_xlfn.ANCHORARRAY(L63)</f>
        <v>1.1108541073554079E-2</v>
      </c>
      <c r="M67" s="826" cm="1">
        <f t="array" ref="M67">M66-_xlfn.ANCHORARRAY(M63)</f>
        <v>0.30023235908083734</v>
      </c>
      <c r="N67" s="826"/>
      <c r="O67" s="654"/>
      <c r="P67" s="654"/>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row>
    <row r="68" spans="2:157" s="295" customFormat="1" ht="10.5" x14ac:dyDescent="0.2">
      <c r="B68" s="701"/>
      <c r="C68" s="6"/>
      <c r="D68" s="6"/>
      <c r="E68" s="6"/>
      <c r="F68" s="6"/>
      <c r="G68" s="6"/>
      <c r="H68" s="6"/>
      <c r="I68" s="629"/>
      <c r="J68" s="629"/>
      <c r="K68" s="629"/>
      <c r="L68" s="629"/>
      <c r="M68" s="629"/>
      <c r="N68" s="629"/>
      <c r="O68" s="221"/>
      <c r="P68" s="221"/>
      <c r="Q68" s="98"/>
      <c r="R68" s="6"/>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row>
    <row r="69" spans="2:157" s="295" customFormat="1" x14ac:dyDescent="0.2">
      <c r="C69" s="863"/>
      <c r="D69" s="863"/>
      <c r="E69" s="863"/>
      <c r="F69" s="863"/>
      <c r="G69" s="863"/>
      <c r="H69" s="863"/>
      <c r="I69" s="863"/>
      <c r="J69" s="863"/>
      <c r="K69" s="863"/>
      <c r="L69" s="863"/>
      <c r="M69" s="863"/>
      <c r="N69" s="863"/>
      <c r="O69" s="863"/>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row>
    <row r="70" spans="2:157" s="295" customFormat="1" x14ac:dyDescent="0.2">
      <c r="C70" s="863"/>
      <c r="D70" s="863"/>
      <c r="E70" s="863"/>
      <c r="F70" s="863"/>
      <c r="G70" s="863"/>
      <c r="H70" s="863"/>
      <c r="I70" s="863"/>
      <c r="J70" s="863"/>
      <c r="K70" s="863"/>
      <c r="L70" s="863"/>
      <c r="M70" s="863"/>
      <c r="N70" s="863"/>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row>
    <row r="71" spans="2:157" s="295" customFormat="1" x14ac:dyDescent="0.2">
      <c r="C71" s="863"/>
      <c r="D71" s="863"/>
      <c r="E71" s="863"/>
      <c r="F71" s="863"/>
      <c r="G71" s="863"/>
      <c r="H71" s="863"/>
      <c r="I71" s="863"/>
      <c r="J71" s="863"/>
      <c r="K71" s="863"/>
      <c r="L71" s="863"/>
      <c r="M71" s="863"/>
      <c r="N71" s="863"/>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row>
    <row r="72" spans="2:157" s="295" customFormat="1" ht="10.5" x14ac:dyDescent="0.2">
      <c r="C72" s="863"/>
      <c r="D72" s="863"/>
      <c r="E72" s="863"/>
      <c r="F72" s="863"/>
      <c r="G72" s="863"/>
      <c r="H72" s="863"/>
      <c r="I72" s="863"/>
      <c r="J72" s="863"/>
      <c r="K72" s="863"/>
      <c r="L72" s="863"/>
      <c r="M72" s="863"/>
      <c r="N72" s="863"/>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8"/>
      <c r="BH72" s="98"/>
      <c r="BI72" s="98"/>
      <c r="BJ72" s="98"/>
      <c r="BK72" s="4"/>
      <c r="BL72" s="4"/>
      <c r="BM72" s="4"/>
      <c r="BN72" s="4"/>
      <c r="BO72" s="4"/>
      <c r="BP72" s="4"/>
      <c r="BQ72" s="4"/>
      <c r="BR72" s="4"/>
      <c r="BS72" s="4"/>
      <c r="BT72" s="4"/>
      <c r="BU72" s="4"/>
      <c r="BV72" s="4"/>
      <c r="BW72" s="4"/>
      <c r="BX72" s="4"/>
      <c r="BY72" s="4"/>
      <c r="BZ72" s="4"/>
      <c r="CA72" s="4"/>
      <c r="CB72" s="4"/>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row>
    <row r="73" spans="2:157" s="295" customFormat="1" x14ac:dyDescent="0.2">
      <c r="C73" s="863"/>
      <c r="D73" s="863"/>
      <c r="E73" s="863"/>
      <c r="F73" s="863"/>
      <c r="G73" s="863"/>
      <c r="H73" s="863"/>
      <c r="I73" s="863"/>
      <c r="J73" s="863"/>
      <c r="K73" s="863"/>
      <c r="L73" s="863"/>
      <c r="M73" s="863"/>
      <c r="N73" s="863"/>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row>
    <row r="74" spans="2:157" s="295" customFormat="1" x14ac:dyDescent="0.2">
      <c r="C74" s="863"/>
      <c r="D74" s="863"/>
      <c r="E74" s="863"/>
      <c r="F74" s="863"/>
      <c r="G74" s="863"/>
      <c r="H74" s="863"/>
      <c r="I74" s="863"/>
      <c r="J74" s="863"/>
      <c r="K74" s="863"/>
      <c r="L74" s="863"/>
      <c r="M74" s="863"/>
      <c r="N74" s="863"/>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row>
    <row r="75" spans="2:157" x14ac:dyDescent="0.2">
      <c r="C75" s="863"/>
      <c r="D75" s="863"/>
      <c r="E75" s="863"/>
      <c r="F75" s="863"/>
      <c r="G75" s="863"/>
      <c r="H75" s="863"/>
      <c r="I75" s="863"/>
      <c r="J75" s="863"/>
      <c r="K75" s="863"/>
      <c r="L75" s="863"/>
      <c r="M75" s="863"/>
      <c r="N75" s="863"/>
    </row>
    <row r="76" spans="2:157" x14ac:dyDescent="0.2">
      <c r="C76" s="863"/>
      <c r="D76" s="863"/>
      <c r="E76" s="863"/>
      <c r="F76" s="863"/>
      <c r="G76" s="863"/>
      <c r="H76" s="863"/>
      <c r="I76" s="863"/>
      <c r="J76" s="863"/>
      <c r="K76" s="863"/>
      <c r="L76" s="863"/>
      <c r="M76" s="863"/>
      <c r="N76" s="863"/>
    </row>
    <row r="77" spans="2:157" x14ac:dyDescent="0.2">
      <c r="C77" s="863"/>
      <c r="D77" s="863"/>
      <c r="E77" s="863"/>
      <c r="F77" s="863"/>
      <c r="G77" s="863"/>
      <c r="H77" s="863"/>
      <c r="I77" s="863"/>
      <c r="J77" s="863"/>
      <c r="K77" s="863"/>
      <c r="L77" s="863"/>
      <c r="M77" s="863"/>
      <c r="N77" s="863"/>
    </row>
    <row r="78" spans="2:157" x14ac:dyDescent="0.2">
      <c r="C78" s="863"/>
      <c r="D78" s="863"/>
      <c r="E78" s="863"/>
      <c r="F78" s="863"/>
      <c r="G78" s="863"/>
      <c r="H78" s="863"/>
      <c r="I78" s="863"/>
      <c r="J78" s="863"/>
      <c r="K78" s="863"/>
      <c r="L78" s="863"/>
      <c r="M78" s="863"/>
      <c r="N78" s="863"/>
    </row>
    <row r="79" spans="2:157" x14ac:dyDescent="0.2">
      <c r="C79" s="863"/>
      <c r="D79" s="863"/>
      <c r="E79" s="863"/>
      <c r="F79" s="863"/>
      <c r="G79" s="863"/>
      <c r="H79" s="863"/>
      <c r="I79" s="863"/>
      <c r="J79" s="863"/>
      <c r="K79" s="863"/>
      <c r="L79" s="863"/>
      <c r="M79" s="863"/>
      <c r="N79" s="863"/>
    </row>
    <row r="80" spans="2:157"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dimension ref="A1:CX56"/>
  <sheetViews>
    <sheetView showGridLines="0" topLeftCell="E1" workbookViewId="0">
      <selection activeCell="AL18" sqref="AL18"/>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26953125" style="519" customWidth="1"/>
    <col min="18" max="32" width="8.1796875" style="519" customWidth="1"/>
    <col min="33" max="38" width="8.1796875" style="720" customWidth="1"/>
    <col min="39" max="39" width="3.26953125" style="519" customWidth="1"/>
    <col min="40" max="41" width="9.7265625" style="519" bestFit="1" customWidth="1"/>
    <col min="42" max="42" width="6" style="519" customWidth="1"/>
    <col min="43" max="52" width="7.453125" style="519" customWidth="1"/>
    <col min="53" max="53" width="9" style="519"/>
    <col min="54" max="54" width="30.1796875" style="519" bestFit="1" customWidth="1"/>
    <col min="55" max="55" width="6.1796875" style="519" hidden="1" customWidth="1"/>
    <col min="56" max="67" width="6.1796875" style="841" customWidth="1"/>
    <col min="68" max="69" width="9.81640625" style="519" customWidth="1"/>
    <col min="70" max="70" width="4.26953125" style="519" customWidth="1"/>
    <col min="71" max="84" width="6.1796875" style="519" hidden="1" customWidth="1"/>
    <col min="85" max="86" width="6.1796875" style="841" hidden="1" customWidth="1"/>
    <col min="87" max="91" width="6.1796875" style="841" customWidth="1"/>
    <col min="92" max="92" width="9" style="519"/>
    <col min="93" max="102" width="7.1796875" style="841"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18"/>
      <c r="AH1" s="718"/>
      <c r="AI1" s="718"/>
      <c r="AJ1" s="718"/>
      <c r="AK1" s="718"/>
      <c r="AL1" s="718"/>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18"/>
      <c r="AH2" s="718"/>
      <c r="AI2" s="718"/>
      <c r="AJ2" s="718"/>
      <c r="AK2" s="718"/>
      <c r="AL2" s="718"/>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216</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19"/>
      <c r="AH3" s="719"/>
      <c r="AI3" s="719"/>
      <c r="AJ3" s="719"/>
      <c r="AK3" s="719"/>
      <c r="AL3" s="719"/>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2" t="s">
        <v>214</v>
      </c>
      <c r="P4" s="202" t="s">
        <v>215</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180</v>
      </c>
      <c r="AG4" s="467" t="s">
        <v>183</v>
      </c>
      <c r="AH4" s="467" t="s">
        <v>188</v>
      </c>
      <c r="AI4" s="467" t="s">
        <v>189</v>
      </c>
      <c r="AJ4" s="467" t="s">
        <v>196</v>
      </c>
      <c r="AK4" s="467" t="s">
        <v>207</v>
      </c>
      <c r="AL4" s="467" t="s">
        <v>217</v>
      </c>
      <c r="AM4" s="202"/>
      <c r="AN4" s="530" t="s">
        <v>219</v>
      </c>
      <c r="AO4" s="531" t="s">
        <v>220</v>
      </c>
      <c r="AQ4" s="200" t="s">
        <v>93</v>
      </c>
      <c r="AR4" s="200" t="s">
        <v>94</v>
      </c>
      <c r="AS4" s="200" t="s">
        <v>109</v>
      </c>
      <c r="AT4" s="200" t="s">
        <v>134</v>
      </c>
      <c r="AU4" s="200" t="s">
        <v>147</v>
      </c>
      <c r="AV4" s="200" t="s">
        <v>161</v>
      </c>
      <c r="AW4" s="200" t="s">
        <v>177</v>
      </c>
      <c r="AX4" s="200" t="s">
        <v>186</v>
      </c>
      <c r="AY4" s="200" t="s">
        <v>193</v>
      </c>
      <c r="AZ4" s="200" t="s">
        <v>210</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1" t="str">
        <f>O4</f>
        <v>2023/2022 Growth %</v>
      </c>
      <c r="BQ4" s="721"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43" t="str">
        <f t="shared" si="0"/>
        <v>Q1 2023</v>
      </c>
      <c r="CJ4" s="843" t="str">
        <f t="shared" si="0"/>
        <v>Q2 2023</v>
      </c>
      <c r="CK4" s="843" t="str">
        <f t="shared" si="0"/>
        <v>Q3 2023</v>
      </c>
      <c r="CL4" s="843" t="str">
        <f t="shared" si="0"/>
        <v>Q4 2023</v>
      </c>
      <c r="CM4" s="843"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0"/>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0"/>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0"/>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0"/>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0"/>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42"/>
      <c r="CH11" s="842"/>
      <c r="CI11" s="842"/>
      <c r="CJ11" s="842"/>
      <c r="CK11" s="842"/>
      <c r="CL11" s="842"/>
      <c r="CM11" s="842"/>
      <c r="CN11" s="53"/>
      <c r="CO11" s="842"/>
      <c r="CP11" s="842"/>
      <c r="CQ11" s="842"/>
      <c r="CR11" s="842"/>
      <c r="CS11" s="842"/>
      <c r="CT11" s="842"/>
      <c r="CU11" s="842"/>
      <c r="CV11" s="842"/>
      <c r="CW11" s="842"/>
      <c r="CX11" s="842"/>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0"/>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0"/>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0"/>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0"/>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0"/>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0"/>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42"/>
      <c r="CH17" s="842"/>
      <c r="CI17" s="842"/>
      <c r="CJ17" s="842"/>
      <c r="CK17" s="842"/>
      <c r="CL17" s="842"/>
      <c r="CM17" s="842"/>
      <c r="CN17" s="53"/>
      <c r="CO17" s="842"/>
      <c r="CP17" s="842"/>
      <c r="CQ17" s="842"/>
      <c r="CR17" s="842"/>
      <c r="CS17" s="842"/>
      <c r="CT17" s="842"/>
      <c r="CU17" s="842"/>
      <c r="CV17" s="842"/>
      <c r="CW17" s="842"/>
      <c r="CX17" s="842"/>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0"/>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0"/>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0"/>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0"/>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0"/>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0"/>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42"/>
      <c r="CH23" s="842"/>
      <c r="CI23" s="842"/>
      <c r="CJ23" s="842"/>
      <c r="CK23" s="842"/>
      <c r="CL23" s="842"/>
      <c r="CM23" s="842"/>
      <c r="CN23" s="53"/>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tabColor theme="7"/>
  </sheetPr>
  <dimension ref="A1"/>
  <sheetViews>
    <sheetView showGridLines="0" workbookViewId="0">
      <selection activeCell="H44" sqref="H44"/>
    </sheetView>
  </sheetViews>
  <sheetFormatPr defaultRowHeight="14.5" x14ac:dyDescent="0.35"/>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A1:CL100"/>
  <sheetViews>
    <sheetView zoomScale="104" zoomScaleNormal="100" workbookViewId="0">
      <pane xSplit="2" ySplit="2" topLeftCell="AG3" activePane="bottomRight" state="frozen"/>
      <selection activeCell="H44" sqref="H44"/>
      <selection pane="topRight" activeCell="H44" sqref="H44"/>
      <selection pane="bottomLeft" activeCell="H44" sqref="H44"/>
      <selection pane="bottomRight" activeCell="S1" sqref="S1:BF1048576"/>
    </sheetView>
  </sheetViews>
  <sheetFormatPr defaultColWidth="9.26953125" defaultRowHeight="14.5" x14ac:dyDescent="0.35"/>
  <cols>
    <col min="1" max="1" width="23.1796875" style="15" customWidth="1"/>
    <col min="2" max="2" width="25" style="15" bestFit="1" customWidth="1"/>
    <col min="3" max="8" width="7.7265625" style="24" hidden="1" customWidth="1"/>
    <col min="9" max="9" width="7.7265625" style="626" hidden="1" customWidth="1"/>
    <col min="10" max="10" width="7.7265625" style="24" hidden="1" customWidth="1"/>
    <col min="11" max="14" width="7.7265625" style="24" customWidth="1"/>
    <col min="15" max="15" width="7.1796875" style="24" customWidth="1"/>
    <col min="16" max="16" width="9.7265625" style="24" customWidth="1"/>
    <col min="17" max="17" width="10.1796875" style="24" customWidth="1"/>
    <col min="18" max="18" width="6.7265625" style="15" customWidth="1"/>
    <col min="19" max="27" width="6.81640625" style="24" customWidth="1"/>
    <col min="28" max="36" width="6.81640625" style="753" customWidth="1"/>
    <col min="37" max="40" width="6.81640625" style="742" customWidth="1"/>
    <col min="41" max="41" width="6.81640625" style="755" customWidth="1"/>
    <col min="42" max="50" width="6.81640625" style="753" customWidth="1"/>
    <col min="51" max="59" width="6.7265625" style="753" customWidth="1"/>
    <col min="60" max="61" width="6.7265625" style="17" customWidth="1"/>
    <col min="62" max="62" width="6.7265625" style="39" customWidth="1"/>
    <col min="63" max="63" width="6.7265625" style="15" customWidth="1"/>
    <col min="64" max="83" width="6.7265625" style="40" customWidth="1"/>
    <col min="84" max="85" width="9.453125" style="15" customWidth="1"/>
    <col min="86" max="86" width="9.26953125" style="15"/>
    <col min="87" max="87" width="10" style="40" bestFit="1" customWidth="1"/>
    <col min="88" max="16384" width="9.26953125" style="519"/>
  </cols>
  <sheetData>
    <row r="1" spans="1:90" x14ac:dyDescent="0.35">
      <c r="A1" s="16" t="s">
        <v>233</v>
      </c>
      <c r="D1" s="732"/>
      <c r="T1" s="741"/>
      <c r="U1" s="741"/>
      <c r="V1" s="741"/>
      <c r="W1" s="741"/>
      <c r="X1" s="741"/>
      <c r="Y1" s="741"/>
      <c r="Z1" s="741"/>
      <c r="AA1" s="741"/>
      <c r="AB1" s="742"/>
      <c r="AC1" s="742"/>
      <c r="AD1" s="742"/>
      <c r="AE1" s="742"/>
      <c r="AF1" s="742"/>
      <c r="AG1" s="742"/>
      <c r="AH1" s="742"/>
      <c r="AI1" s="742"/>
      <c r="AJ1" s="742"/>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201</v>
      </c>
      <c r="O2" s="176" t="s">
        <v>236</v>
      </c>
      <c r="P2" s="112" t="s">
        <v>215</v>
      </c>
      <c r="Q2" s="112" t="s">
        <v>237</v>
      </c>
      <c r="R2" s="162"/>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30" t="s">
        <v>234</v>
      </c>
      <c r="BI2" s="531" t="s">
        <v>235</v>
      </c>
      <c r="BJ2" s="708"/>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186</v>
      </c>
      <c r="CC2" s="532" t="s">
        <v>193</v>
      </c>
      <c r="CD2" s="532" t="s">
        <v>210</v>
      </c>
      <c r="CE2" s="532" t="s">
        <v>225</v>
      </c>
      <c r="CF2" s="533" t="s">
        <v>239</v>
      </c>
      <c r="CG2" s="533" t="s">
        <v>229</v>
      </c>
      <c r="CH2" s="175"/>
      <c r="CI2" s="176" t="s">
        <v>69</v>
      </c>
    </row>
    <row r="3" spans="1:90" x14ac:dyDescent="0.35">
      <c r="A3" s="110" t="s">
        <v>33</v>
      </c>
      <c r="B3" s="24"/>
      <c r="J3" s="733"/>
      <c r="K3" s="733"/>
      <c r="L3" s="733"/>
      <c r="M3" s="733"/>
      <c r="N3" s="733"/>
      <c r="O3" s="733"/>
      <c r="R3" s="200"/>
      <c r="T3" s="2"/>
      <c r="U3" s="2"/>
      <c r="V3" s="2"/>
      <c r="W3" s="2"/>
      <c r="X3" s="2"/>
      <c r="Y3" s="2"/>
      <c r="Z3" s="2"/>
      <c r="AA3" s="2"/>
      <c r="AB3" s="103"/>
      <c r="AC3" s="103"/>
      <c r="AD3" s="103"/>
      <c r="AE3" s="103"/>
      <c r="AF3" s="103"/>
      <c r="AG3" s="103"/>
      <c r="AH3" s="103"/>
      <c r="AI3" s="103"/>
      <c r="AJ3" s="103"/>
      <c r="AK3" s="552"/>
      <c r="AL3" s="552"/>
      <c r="AM3" s="552"/>
      <c r="AN3" s="552"/>
      <c r="AO3" s="743"/>
      <c r="AP3" s="24"/>
      <c r="AQ3" s="24"/>
      <c r="AR3" s="24"/>
      <c r="AS3" s="24"/>
      <c r="AT3" s="24"/>
      <c r="AU3" s="24"/>
      <c r="AV3" s="24"/>
      <c r="AW3" s="24"/>
      <c r="AX3" s="24"/>
      <c r="AY3" s="24"/>
      <c r="AZ3" s="24"/>
      <c r="BA3" s="24"/>
      <c r="BB3" s="24"/>
      <c r="BC3" s="24"/>
      <c r="BD3" s="24"/>
      <c r="BE3" s="24"/>
      <c r="BF3" s="24"/>
      <c r="BG3" s="24"/>
      <c r="BH3" s="535"/>
      <c r="BJ3" s="709"/>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5626.2780775607653</v>
      </c>
      <c r="O4" s="555">
        <f>SUM(O5:O9)</f>
        <v>5549.8679405372395</v>
      </c>
      <c r="P4" s="492">
        <f>IF(ISERROR(N4/M4),"N/A",IF(M4&lt;0,"N/A",IF(N4&lt;0,"N/A",IF(N4/M4-1&gt;300%,"&gt;±300%",IF(N4/M4-1&lt;-300%,"&gt;±300%",N4/M4-1)))))</f>
        <v>4.0599380857484491E-3</v>
      </c>
      <c r="Q4" s="492">
        <f>IF(ISERROR(O4/N4),"N/A",IF(N4&lt;0,"N/A",IF(O4&lt;0,"N/A",IF(O4/N4-1&gt;300%,"&gt;±300%",IF(O4/N4-1&lt;-300%,"&gt;±300%",O4/N4-1)))))</f>
        <v>-1.3580938583229951E-2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G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1224.7858831107626</v>
      </c>
      <c r="BF4" s="555">
        <f t="shared" si="3"/>
        <v>1541.1993172619909</v>
      </c>
      <c r="BG4" s="555">
        <f t="shared" si="3"/>
        <v>1478.7717408394496</v>
      </c>
      <c r="BH4" s="492">
        <f>IF(ISERROR(BG4/BC4),"N/A",IF(BC4&lt;0,"N/A",IF(BG4&lt;0,"N/A",IF(BG4/BC4-1&gt;300%,"&gt;±300%",IF(BG4/BC4-1&lt;-300%,"&gt;±300%",BG4/BC4-1)))))</f>
        <v>6.1491316223350356E-2</v>
      </c>
      <c r="BI4" s="492">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92">
        <f>IF(ISERROR(CE4/CC4),"N/A",IF(CC4&lt;0,"N/A",IF(CE4&lt;0,"N/A",IF(CE4/CC4-1&gt;300%,"&gt;±300%",IF(CE4/CC4-1&lt;-300%,"&gt;±300%",CE4/CC4-1)))))</f>
        <v>3.2611669043911329E-2</v>
      </c>
      <c r="CG4" s="492">
        <f>IF(ISERROR(CE4/CD4),"N/A",IF(CD4&lt;0,"N/A",IF(CE4&lt;0,"N/A",IF(CE4/CD4-1&gt;300%,"&gt;±300%",IF(CE4/CD4-1&lt;-300%,"&gt;±300%",CE4/CD4-1)))))</f>
        <v>-5.433089982201722E-2</v>
      </c>
      <c r="CH4" s="19"/>
      <c r="CI4" s="9">
        <f>SUM(BD4:BG4)</f>
        <v>5776.5467415464682</v>
      </c>
      <c r="CK4" s="696"/>
      <c r="CL4" s="696"/>
    </row>
    <row r="5" spans="1:90"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92">
        <f t="shared" ref="BH5:BH11" si="21">IF(ISERROR(BG5/BC5),"N/A",IF(BC5&lt;0,"N/A",IF(BG5&lt;0,"N/A",IF(BG5/BC5-1&gt;300%,"&gt;±300%",IF(BG5/BC5-1&lt;-300%,"&gt;±300%",BG5/BC5-1)))))</f>
        <v>8.9789347957363264E-2</v>
      </c>
      <c r="BI5" s="492">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92">
        <f t="shared" ref="CF5:CF44" si="27">IF(ISERROR(CE5/CC5),"N/A",IF(CC5&lt;0,"N/A",IF(CE5&lt;0,"N/A",IF(CE5/CC5-1&gt;300%,"&gt;±300%",IF(CE5/CC5-1&lt;-300%,"&gt;±300%",CE5/CC5-1)))))</f>
        <v>5.1491011218117277E-2</v>
      </c>
      <c r="CG5" s="492">
        <f t="shared" ref="CG5:CG44" si="28">IF(ISERROR(CE5/CD5),"N/A",IF(CD5&lt;0,"N/A",IF(CE5&lt;0,"N/A",IF(CE5/CD5-1&gt;300%,"&gt;±300%",IF(CE5/CD5-1&lt;-300%,"&gt;±300%",CE5/CD5-1)))))</f>
        <v>-9.5912427988622428E-2</v>
      </c>
      <c r="CH5" s="19"/>
      <c r="CI5" s="13">
        <f t="shared" ref="CI5:CI44" si="29">SUM(BD5:BG5)</f>
        <v>4139.0913636407895</v>
      </c>
      <c r="CK5" s="696"/>
      <c r="CL5" s="696"/>
    </row>
    <row r="6" spans="1:90"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92">
        <f t="shared" si="21"/>
        <v>-4.5746079530151973E-2</v>
      </c>
      <c r="BI6" s="492">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92">
        <f t="shared" si="27"/>
        <v>6.5612148215597355E-2</v>
      </c>
      <c r="CG6" s="492">
        <f t="shared" si="28"/>
        <v>-2.8809547198153429E-2</v>
      </c>
      <c r="CH6" s="19"/>
      <c r="CI6" s="13">
        <f t="shared" si="29"/>
        <v>517.25465440447647</v>
      </c>
      <c r="CK6" s="696"/>
      <c r="CL6" s="696"/>
    </row>
    <row r="7" spans="1:90"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92">
        <f t="shared" si="21"/>
        <v>1.5290742841240768E-3</v>
      </c>
      <c r="BI7" s="492">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92">
        <f t="shared" si="27"/>
        <v>-9.1384709208283899E-2</v>
      </c>
      <c r="CG7" s="492">
        <f t="shared" si="28"/>
        <v>-1.2131890518760735E-2</v>
      </c>
      <c r="CH7" s="19"/>
      <c r="CI7" s="13">
        <f t="shared" si="29"/>
        <v>262.30417914700848</v>
      </c>
      <c r="CK7" s="696"/>
      <c r="CL7" s="696"/>
    </row>
    <row r="8" spans="1:90"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92">
        <f t="shared" si="21"/>
        <v>2.3958696821331893E-2</v>
      </c>
      <c r="BI8" s="492">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92">
        <f t="shared" si="27"/>
        <v>-3.0614536900958278E-2</v>
      </c>
      <c r="CG8" s="492">
        <f t="shared" si="28"/>
        <v>0.17926667562577325</v>
      </c>
      <c r="CH8" s="19"/>
      <c r="CI8" s="13">
        <f t="shared" si="29"/>
        <v>666.81559611373916</v>
      </c>
      <c r="CK8" s="696"/>
      <c r="CL8" s="696"/>
    </row>
    <row r="9" spans="1:90"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8">
        <f t="shared" si="20"/>
        <v>4.302207001767977E-3</v>
      </c>
      <c r="Q9" s="598">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2">
        <f t="shared" si="21"/>
        <v>-1.5927258421187029E-2</v>
      </c>
      <c r="BI9" s="612">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9">
        <f t="shared" si="16"/>
        <v>102.16887224476608</v>
      </c>
      <c r="BY9" s="599">
        <f t="shared" si="17"/>
        <v>103.63969912022705</v>
      </c>
      <c r="BZ9" s="599">
        <f t="shared" si="18"/>
        <v>102.16339912022707</v>
      </c>
      <c r="CA9" s="599">
        <f t="shared" si="19"/>
        <v>100.00879912022705</v>
      </c>
      <c r="CB9" s="599">
        <f t="shared" si="31"/>
        <v>99.585099120227056</v>
      </c>
      <c r="CC9" s="599">
        <f t="shared" si="24"/>
        <v>94.126399120227063</v>
      </c>
      <c r="CD9" s="599">
        <f t="shared" si="25"/>
        <v>95.996949120227058</v>
      </c>
      <c r="CE9" s="599">
        <f t="shared" si="26"/>
        <v>95.85349912022707</v>
      </c>
      <c r="CF9" s="492">
        <f t="shared" si="27"/>
        <v>1.8348731239511196E-2</v>
      </c>
      <c r="CG9" s="492">
        <f t="shared" si="28"/>
        <v>-1.4943183227659196E-3</v>
      </c>
      <c r="CH9" s="19"/>
      <c r="CI9" s="611">
        <f t="shared" si="29"/>
        <v>191.08094824045412</v>
      </c>
      <c r="CK9" s="696"/>
      <c r="CL9" s="696"/>
    </row>
    <row r="10" spans="1:90"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56.536113735849</v>
      </c>
      <c r="O10" s="651">
        <v>0</v>
      </c>
      <c r="P10" s="32" t="str">
        <f t="shared" si="20"/>
        <v>&gt;±300%</v>
      </c>
      <c r="Q10" s="539">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92" t="str">
        <f t="shared" si="21"/>
        <v>N/A</v>
      </c>
      <c r="BI10" s="492">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92">
        <f t="shared" si="27"/>
        <v>0.38241271939234678</v>
      </c>
      <c r="CG10" s="492" t="str">
        <f t="shared" si="28"/>
        <v>N/A</v>
      </c>
      <c r="CH10" s="19"/>
      <c r="CI10" s="648">
        <f t="shared" si="29"/>
        <v>33.292087525733038</v>
      </c>
      <c r="CK10" s="696"/>
      <c r="CL10" s="696"/>
    </row>
    <row r="11" spans="1:90" x14ac:dyDescent="0.35">
      <c r="A11" s="33" t="s">
        <v>14</v>
      </c>
      <c r="B11" s="34"/>
      <c r="C11" s="560">
        <v>5855</v>
      </c>
      <c r="D11" s="560">
        <v>5225</v>
      </c>
      <c r="E11" s="560">
        <v>6190</v>
      </c>
      <c r="F11" s="560">
        <v>6075</v>
      </c>
      <c r="G11" s="560">
        <v>6160</v>
      </c>
      <c r="H11" s="560">
        <v>6135</v>
      </c>
      <c r="I11" s="582">
        <f t="shared" ref="I11:M11" si="32">I4+I10</f>
        <v>6075.8717457754083</v>
      </c>
      <c r="J11" s="582">
        <f t="shared" si="32"/>
        <v>4904.0701308290836</v>
      </c>
      <c r="K11" s="582">
        <f t="shared" si="32"/>
        <v>6201.7654916443489</v>
      </c>
      <c r="L11" s="582">
        <f t="shared" si="32"/>
        <v>5563.1000512339979</v>
      </c>
      <c r="M11" s="582">
        <f t="shared" si="32"/>
        <v>5614.8178026773139</v>
      </c>
      <c r="N11" s="582">
        <f>N4+N10</f>
        <v>5682.8141912966139</v>
      </c>
      <c r="O11" s="582">
        <f t="shared" ref="O11" si="33">O4+O10</f>
        <v>5549.8679405372395</v>
      </c>
      <c r="P11" s="561">
        <f t="shared" si="20"/>
        <v>1.2110168309802827E-2</v>
      </c>
      <c r="Q11" s="561">
        <f t="shared" si="20"/>
        <v>-2.3394439143019197E-2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34">AK4+AK10</f>
        <v>1326.6736899405707</v>
      </c>
      <c r="AL11" s="560">
        <f t="shared" si="34"/>
        <v>1633.4355925660741</v>
      </c>
      <c r="AM11" s="560">
        <f t="shared" si="34"/>
        <v>1496.109632371679</v>
      </c>
      <c r="AN11" s="560">
        <f t="shared" si="34"/>
        <v>1619.6528308970844</v>
      </c>
      <c r="AO11" s="560">
        <f t="shared" si="34"/>
        <v>1301.5824566894407</v>
      </c>
      <c r="AP11" s="560">
        <f>AP4+AP10</f>
        <v>966.71304148523222</v>
      </c>
      <c r="AQ11" s="560">
        <f t="shared" ref="AQ11:BG11" si="35">AQ4+AQ10</f>
        <v>1383.8626600300677</v>
      </c>
      <c r="AR11" s="560">
        <f t="shared" si="35"/>
        <v>1251.9119726243437</v>
      </c>
      <c r="AS11" s="560">
        <f t="shared" si="35"/>
        <v>1434.934966923706</v>
      </c>
      <c r="AT11" s="560">
        <f t="shared" si="35"/>
        <v>1583.3413942754828</v>
      </c>
      <c r="AU11" s="560">
        <f t="shared" si="35"/>
        <v>1528.0561014969012</v>
      </c>
      <c r="AV11" s="560">
        <f t="shared" si="35"/>
        <v>1655.4330289482593</v>
      </c>
      <c r="AW11" s="560">
        <f t="shared" si="35"/>
        <v>1297.1158215411015</v>
      </c>
      <c r="AX11" s="560">
        <f t="shared" si="35"/>
        <v>1527.4165654838271</v>
      </c>
      <c r="AY11" s="560">
        <f t="shared" si="35"/>
        <v>1387.3316830736389</v>
      </c>
      <c r="AZ11" s="560">
        <f t="shared" si="35"/>
        <v>1351.2359811354302</v>
      </c>
      <c r="BA11" s="560">
        <f t="shared" si="35"/>
        <v>1225.5971940935883</v>
      </c>
      <c r="BB11" s="560">
        <f t="shared" si="35"/>
        <v>1493.9300888374676</v>
      </c>
      <c r="BC11" s="560">
        <f t="shared" si="35"/>
        <v>1386.7447456221093</v>
      </c>
      <c r="BD11" s="560">
        <f t="shared" si="35"/>
        <v>1508.5457741241491</v>
      </c>
      <c r="BE11" s="560">
        <f t="shared" si="35"/>
        <v>1246.3869652057163</v>
      </c>
      <c r="BF11" s="560">
        <f t="shared" si="35"/>
        <v>1576.1343489028864</v>
      </c>
      <c r="BG11" s="560">
        <f t="shared" si="35"/>
        <v>1478.7717408394496</v>
      </c>
      <c r="BH11" s="561">
        <f t="shared" si="21"/>
        <v>6.6361884916359193E-2</v>
      </c>
      <c r="BI11" s="561">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61">
        <f t="shared" si="27"/>
        <v>3.7872034534818466E-2</v>
      </c>
      <c r="CG11" s="561">
        <f t="shared" si="28"/>
        <v>-2.5133645532757765E-2</v>
      </c>
      <c r="CH11" s="19"/>
      <c r="CI11" s="645">
        <f t="shared" si="29"/>
        <v>5809.8388290722014</v>
      </c>
      <c r="CK11" s="696"/>
      <c r="CL11" s="696"/>
    </row>
    <row r="12" spans="1:90" x14ac:dyDescent="0.35">
      <c r="A12" s="23"/>
      <c r="B12" s="4"/>
      <c r="C12" s="4"/>
      <c r="D12" s="4"/>
      <c r="E12" s="4"/>
      <c r="F12" s="4"/>
      <c r="G12" s="9"/>
      <c r="H12" s="9"/>
      <c r="I12" s="627"/>
      <c r="J12" s="4"/>
      <c r="K12" s="9"/>
      <c r="L12" s="4"/>
      <c r="M12" s="4"/>
      <c r="N12" s="4"/>
      <c r="O12" s="4"/>
      <c r="P12" s="4"/>
      <c r="Q12" s="609"/>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58"/>
      <c r="BF12" s="858"/>
      <c r="BG12" s="858"/>
      <c r="BH12" s="710"/>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v>2000</v>
      </c>
      <c r="D13" s="555">
        <v>2055</v>
      </c>
      <c r="E13" s="555">
        <v>1720</v>
      </c>
      <c r="F13" s="555">
        <v>1860</v>
      </c>
      <c r="G13" s="555">
        <v>1915</v>
      </c>
      <c r="H13" s="555">
        <v>1955</v>
      </c>
      <c r="I13" s="555">
        <f>SUM(I14:I16)</f>
        <v>2110.3394248688637</v>
      </c>
      <c r="J13" s="555">
        <f>SUM(J14:J16)</f>
        <v>1995.8267280070465</v>
      </c>
      <c r="K13" s="555">
        <f>SUM(K14:K16)</f>
        <v>2106.4753196943443</v>
      </c>
      <c r="L13" s="555">
        <f>SUM(L14:L16)</f>
        <v>1762.4662085785621</v>
      </c>
      <c r="M13" s="555">
        <f t="shared" ref="M13:O13" si="37">SUM(M14:M16)</f>
        <v>1544.0802874173855</v>
      </c>
      <c r="N13" s="555">
        <f>SUM(N14:N16)</f>
        <v>1586.6406562759371</v>
      </c>
      <c r="O13" s="555">
        <f t="shared" si="37"/>
        <v>1774.4011054902178</v>
      </c>
      <c r="P13" s="492">
        <f t="shared" ref="P13:Q16" si="38">IF(ISERROR(N13/M13),"N/A",IF(M13&lt;0,"N/A",IF(N13&lt;0,"N/A",IF(N13/M13-1&gt;300%,"&gt;±300%",IF(N13/M13-1&lt;-300%,"&gt;±300%",N13/M13-1)))))</f>
        <v>2.7563572442037776E-2</v>
      </c>
      <c r="Q13" s="492">
        <f t="shared" si="38"/>
        <v>0.11833835750495658</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AZ13" si="39">SUM(AK14:AK16)</f>
        <v>529.77727034763063</v>
      </c>
      <c r="AL13" s="555">
        <f t="shared" si="39"/>
        <v>544.2909020163263</v>
      </c>
      <c r="AM13" s="555">
        <f t="shared" si="39"/>
        <v>515.22886131345376</v>
      </c>
      <c r="AN13" s="555">
        <f t="shared" si="39"/>
        <v>521.04239119145313</v>
      </c>
      <c r="AO13" s="555">
        <f t="shared" si="39"/>
        <v>392.08374070343348</v>
      </c>
      <c r="AP13" s="555">
        <f t="shared" si="39"/>
        <v>356.91406189269168</v>
      </c>
      <c r="AQ13" s="555">
        <f t="shared" si="39"/>
        <v>505.26617635048535</v>
      </c>
      <c r="AR13" s="555">
        <f t="shared" si="39"/>
        <v>741.56274906043586</v>
      </c>
      <c r="AS13" s="555">
        <f t="shared" si="39"/>
        <v>531.49790274697295</v>
      </c>
      <c r="AT13" s="563">
        <f t="shared" si="39"/>
        <v>527.66514910932619</v>
      </c>
      <c r="AU13" s="563">
        <f t="shared" si="39"/>
        <v>512.03948403712479</v>
      </c>
      <c r="AV13" s="563">
        <f t="shared" si="39"/>
        <v>535.31012671111068</v>
      </c>
      <c r="AW13" s="563">
        <f t="shared" si="39"/>
        <v>453.49598623244827</v>
      </c>
      <c r="AX13" s="563">
        <f t="shared" si="39"/>
        <v>460.76833958631255</v>
      </c>
      <c r="AY13" s="563">
        <f t="shared" si="39"/>
        <v>419.47937956276803</v>
      </c>
      <c r="AZ13" s="563">
        <f t="shared" si="39"/>
        <v>428.46434593638742</v>
      </c>
      <c r="BA13" s="563">
        <f t="shared" ref="BA13:BG13" si="40">SUM(BA14:BA16)</f>
        <v>399.91692644598095</v>
      </c>
      <c r="BB13" s="563">
        <f t="shared" si="40"/>
        <v>383.49777070644018</v>
      </c>
      <c r="BC13" s="563">
        <f t="shared" si="40"/>
        <v>346.5507082944784</v>
      </c>
      <c r="BD13" s="563">
        <f t="shared" si="40"/>
        <v>414.76060359205519</v>
      </c>
      <c r="BE13" s="563">
        <f t="shared" si="40"/>
        <v>377.14233955424544</v>
      </c>
      <c r="BF13" s="563">
        <f t="shared" si="40"/>
        <v>387.96594112062735</v>
      </c>
      <c r="BG13" s="563">
        <f t="shared" si="40"/>
        <v>347.87072959456873</v>
      </c>
      <c r="BH13" s="492">
        <f t="shared" ref="BH13:BH16" si="41">IF(ISERROR(BG13/BC13),"N/A",IF(BC13&lt;0,"N/A",IF(BG13&lt;0,"N/A",IF(BG13/BC13-1&gt;300%,"&gt;±300%",IF(BG13/BC13-1&lt;-300%,"&gt;±300%",BG13/BC13-1)))))</f>
        <v>3.8090278521913934E-3</v>
      </c>
      <c r="BI13" s="492">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92">
        <f t="shared" si="27"/>
        <v>-2.3367466227132483E-2</v>
      </c>
      <c r="CG13" s="492">
        <f t="shared" si="28"/>
        <v>4.9874062411214837E-3</v>
      </c>
      <c r="CH13" s="643"/>
      <c r="CI13" s="36">
        <f t="shared" si="29"/>
        <v>1527.7396138614968</v>
      </c>
      <c r="CK13" s="696"/>
      <c r="CL13" s="696"/>
    </row>
    <row r="14" spans="1:90" x14ac:dyDescent="0.35">
      <c r="A14" s="7"/>
      <c r="B14" s="7" t="s">
        <v>4</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24">
        <v>413.58744815972432</v>
      </c>
      <c r="AU14" s="524">
        <v>390.86659861295328</v>
      </c>
      <c r="AV14" s="524">
        <v>415.9806352760454</v>
      </c>
      <c r="AW14" s="524">
        <v>337.87535386081606</v>
      </c>
      <c r="AX14" s="524">
        <v>351.54933093576562</v>
      </c>
      <c r="AY14" s="524">
        <v>312.69327889036259</v>
      </c>
      <c r="AZ14" s="524">
        <v>319.50857873116877</v>
      </c>
      <c r="BA14" s="524">
        <v>287.1940507816937</v>
      </c>
      <c r="BB14" s="524">
        <v>290.29851055958034</v>
      </c>
      <c r="BC14" s="524">
        <v>253.78905425949293</v>
      </c>
      <c r="BD14" s="524">
        <v>311.50164005790924</v>
      </c>
      <c r="BE14" s="524">
        <v>275.15169628001479</v>
      </c>
      <c r="BF14" s="524">
        <v>297.49995399226458</v>
      </c>
      <c r="BG14" s="524">
        <v>260.12568559487397</v>
      </c>
      <c r="BH14" s="492">
        <f t="shared" si="41"/>
        <v>2.4968103348153026E-2</v>
      </c>
      <c r="BI14" s="492">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92">
        <f t="shared" si="27"/>
        <v>-8.3826379646367855E-3</v>
      </c>
      <c r="CG14" s="492">
        <f t="shared" si="28"/>
        <v>1.3021541003369164E-2</v>
      </c>
      <c r="CH14" s="19"/>
      <c r="CI14" s="13">
        <f t="shared" si="29"/>
        <v>1144.2789759250627</v>
      </c>
      <c r="CK14" s="696"/>
      <c r="CL14" s="696"/>
    </row>
    <row r="15" spans="1:90"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24">
        <v>97.584976646852652</v>
      </c>
      <c r="AU15" s="524">
        <v>104.19672715095945</v>
      </c>
      <c r="AV15" s="524">
        <v>102.23072815678152</v>
      </c>
      <c r="AW15" s="524">
        <v>98.437551216961666</v>
      </c>
      <c r="AX15" s="524">
        <v>92.265302871686714</v>
      </c>
      <c r="AY15" s="524">
        <v>89.612894141924656</v>
      </c>
      <c r="AZ15" s="524">
        <v>91.707436050548083</v>
      </c>
      <c r="BA15" s="524">
        <v>95.417731545800748</v>
      </c>
      <c r="BB15" s="524">
        <v>75.750049041790248</v>
      </c>
      <c r="BC15" s="524">
        <v>75.312442929915861</v>
      </c>
      <c r="BD15" s="524">
        <v>84.907465000652252</v>
      </c>
      <c r="BE15" s="524">
        <v>84.653795659575962</v>
      </c>
      <c r="BF15" s="524">
        <v>71.795535851042303</v>
      </c>
      <c r="BG15" s="524">
        <v>67.931503868660769</v>
      </c>
      <c r="BH15" s="492">
        <f t="shared" si="41"/>
        <v>-9.8004244373318672E-2</v>
      </c>
      <c r="BI15" s="492">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92">
        <f t="shared" si="27"/>
        <v>-8.5988432089536326E-2</v>
      </c>
      <c r="CG15" s="492">
        <f t="shared" si="28"/>
        <v>-2.3533757250589926E-2</v>
      </c>
      <c r="CH15" s="19"/>
      <c r="CI15" s="13">
        <f t="shared" si="29"/>
        <v>309.28830037993129</v>
      </c>
      <c r="CK15" s="696"/>
      <c r="CL15" s="696"/>
    </row>
    <row r="16" spans="1:90"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17.336847614654705</v>
      </c>
      <c r="BF16" s="524">
        <v>18.670451277320453</v>
      </c>
      <c r="BG16" s="524">
        <v>19.81354013103395</v>
      </c>
      <c r="BH16" s="492">
        <f t="shared" si="41"/>
        <v>0.1354977604275438</v>
      </c>
      <c r="BI16" s="492">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92">
        <f t="shared" si="27"/>
        <v>3.6051414574074681E-2</v>
      </c>
      <c r="CG16" s="492">
        <f t="shared" si="28"/>
        <v>5.7705351513308578E-3</v>
      </c>
      <c r="CH16" s="19"/>
      <c r="CI16" s="13">
        <f t="shared" si="29"/>
        <v>74.17233755650274</v>
      </c>
      <c r="CK16" s="696"/>
      <c r="CL16" s="696"/>
    </row>
    <row r="17" spans="1:90" x14ac:dyDescent="0.35">
      <c r="A17" s="23"/>
      <c r="B17" s="4"/>
      <c r="C17" s="9"/>
      <c r="D17" s="9"/>
      <c r="E17" s="9"/>
      <c r="F17" s="9"/>
      <c r="G17" s="9"/>
      <c r="H17" s="9"/>
      <c r="I17" s="563"/>
      <c r="J17" s="9"/>
      <c r="K17" s="9"/>
      <c r="L17" s="9"/>
      <c r="M17" s="9"/>
      <c r="N17" s="9"/>
      <c r="O17" s="9"/>
      <c r="P17" s="9"/>
      <c r="Q17" s="492"/>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v>7855</v>
      </c>
      <c r="D18" s="560">
        <v>7280</v>
      </c>
      <c r="E18" s="560">
        <v>7910</v>
      </c>
      <c r="F18" s="560">
        <v>7935</v>
      </c>
      <c r="G18" s="560">
        <v>8075</v>
      </c>
      <c r="H18" s="560">
        <v>8090</v>
      </c>
      <c r="I18" s="582">
        <f>I11+I13</f>
        <v>8186.211170644272</v>
      </c>
      <c r="J18" s="560">
        <f>J11+J13</f>
        <v>6899.8968588361304</v>
      </c>
      <c r="K18" s="560">
        <f>K11+K13</f>
        <v>8308.2408113386937</v>
      </c>
      <c r="L18" s="560">
        <f>L11+L13</f>
        <v>7325.56625981256</v>
      </c>
      <c r="M18" s="560">
        <f t="shared" ref="M18:O18" si="47">M11+M13</f>
        <v>7158.898090094699</v>
      </c>
      <c r="N18" s="560">
        <f>N11+N13</f>
        <v>7269.4548475725514</v>
      </c>
      <c r="O18" s="560">
        <f t="shared" si="47"/>
        <v>7324.2690460274571</v>
      </c>
      <c r="P18" s="561">
        <f>IF(ISERROR(N18/M18),"N/A",IF(M18&lt;0,"N/A",IF(N18&lt;0,"N/A",IF(N18/M18-1&gt;300%,"&gt;±300%",IF(N18/M18-1&lt;-300%,"&gt;±300%",N18/M18-1)))))</f>
        <v>1.544326460392309E-2</v>
      </c>
      <c r="Q18" s="561">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61">
        <f>IF(ISERROR(BG18/BC18),"N/A",IF(BC18&lt;0,"N/A",IF(BG18&lt;0,"N/A",IF(BG18/BC18-1&gt;300%,"&gt;±300%",IF(BG18/BC18-1&lt;-300%,"&gt;±300%",BG18/BC18-1)))))</f>
        <v>5.3855224916503408E-2</v>
      </c>
      <c r="BI18" s="561">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61">
        <f t="shared" si="27"/>
        <v>2.4176139708137478E-2</v>
      </c>
      <c r="CG18" s="561">
        <f t="shared" si="28"/>
        <v>-1.8862386451991231E-2</v>
      </c>
      <c r="CH18" s="643"/>
      <c r="CI18" s="645">
        <f t="shared" si="29"/>
        <v>7337.5784429336982</v>
      </c>
      <c r="CK18" s="696"/>
      <c r="CL18" s="696"/>
    </row>
    <row r="19" spans="1:90" x14ac:dyDescent="0.35">
      <c r="A19" s="3"/>
      <c r="B19" s="4"/>
      <c r="C19" s="9"/>
      <c r="D19" s="9"/>
      <c r="E19" s="9"/>
      <c r="F19" s="9"/>
      <c r="G19" s="9"/>
      <c r="H19" s="9"/>
      <c r="I19" s="627"/>
      <c r="J19" s="9"/>
      <c r="K19" s="9"/>
      <c r="L19" s="9"/>
      <c r="M19" s="9"/>
      <c r="N19" s="9"/>
      <c r="O19" s="9"/>
      <c r="P19" s="9"/>
      <c r="Q19" s="492"/>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34"/>
      <c r="Q20" s="26"/>
      <c r="R20" s="27"/>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v>3110</v>
      </c>
      <c r="D21" s="555">
        <v>3220</v>
      </c>
      <c r="E21" s="555">
        <v>3245</v>
      </c>
      <c r="F21" s="555">
        <v>3360</v>
      </c>
      <c r="G21" s="555">
        <v>3300</v>
      </c>
      <c r="H21" s="555">
        <v>3115</v>
      </c>
      <c r="I21" s="555">
        <f t="shared" ref="I21" si="50">SUM(I22:I23)</f>
        <v>2690.9864158117971</v>
      </c>
      <c r="J21" s="555">
        <f>SUM(J22:J23)</f>
        <v>2192.8791605948272</v>
      </c>
      <c r="K21" s="555">
        <f>SUM(K22:K23)</f>
        <v>2441.2634056869647</v>
      </c>
      <c r="L21" s="555">
        <f>SUM(L22:L23)</f>
        <v>2751.1165779094081</v>
      </c>
      <c r="M21" s="555">
        <f t="shared" ref="M21:O21" si="51">SUM(M22:M23)</f>
        <v>3222.7521853995408</v>
      </c>
      <c r="N21" s="555">
        <f t="shared" si="51"/>
        <v>3173.2745455103377</v>
      </c>
      <c r="O21" s="555">
        <f t="shared" si="51"/>
        <v>3244.5827787716958</v>
      </c>
      <c r="P21" s="492">
        <f t="shared" ref="P21:Q23" si="52">IF(ISERROR(N21/M21),"N/A",IF(M21&lt;0,"N/A",IF(N21&lt;0,"N/A",IF(N21/M21-1&gt;300%,"&gt;±300%",IF(N21/M21-1&lt;-300%,"&gt;±300%",N21/M21-1)))))</f>
        <v>-1.5352604557482996E-2</v>
      </c>
      <c r="Q21" s="492">
        <f t="shared" si="52"/>
        <v>2.247149820750538E-2</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B21" si="53">SUM(AK22:AK23)</f>
        <v>714.2941100379378</v>
      </c>
      <c r="AL21" s="555">
        <f t="shared" si="53"/>
        <v>699.09454834531539</v>
      </c>
      <c r="AM21" s="555">
        <f t="shared" si="53"/>
        <v>631.264788085075</v>
      </c>
      <c r="AN21" s="555">
        <f t="shared" si="53"/>
        <v>646.33296934346879</v>
      </c>
      <c r="AO21" s="555">
        <f t="shared" si="53"/>
        <v>591.51303551979845</v>
      </c>
      <c r="AP21" s="555">
        <f t="shared" si="53"/>
        <v>347.07217826741783</v>
      </c>
      <c r="AQ21" s="555">
        <f t="shared" si="53"/>
        <v>591.89764995828057</v>
      </c>
      <c r="AR21" s="555">
        <f t="shared" si="53"/>
        <v>662.39629684932993</v>
      </c>
      <c r="AS21" s="555">
        <f t="shared" si="53"/>
        <v>672.19735791179187</v>
      </c>
      <c r="AT21" s="563">
        <f t="shared" si="53"/>
        <v>609.23506708458183</v>
      </c>
      <c r="AU21" s="563">
        <f t="shared" si="53"/>
        <v>531.59370448540267</v>
      </c>
      <c r="AV21" s="563">
        <f t="shared" si="53"/>
        <v>628.23727620518991</v>
      </c>
      <c r="AW21" s="563">
        <f t="shared" si="53"/>
        <v>695.91311414026643</v>
      </c>
      <c r="AX21" s="563">
        <f t="shared" si="53"/>
        <v>670.6230587761047</v>
      </c>
      <c r="AY21" s="563">
        <f t="shared" si="53"/>
        <v>669.15440426604619</v>
      </c>
      <c r="AZ21" s="563">
        <f t="shared" si="53"/>
        <v>715.42600072698974</v>
      </c>
      <c r="BA21" s="563">
        <f t="shared" si="53"/>
        <v>816.30937481932961</v>
      </c>
      <c r="BB21" s="563">
        <f t="shared" si="53"/>
        <v>817.07763491743049</v>
      </c>
      <c r="BC21" s="563">
        <f t="shared" ref="BC21:BG21" si="54">SUM(BC22:BC23)</f>
        <v>770.5585172414859</v>
      </c>
      <c r="BD21" s="563">
        <f t="shared" si="54"/>
        <v>818.8066584212944</v>
      </c>
      <c r="BE21" s="563">
        <f t="shared" si="54"/>
        <v>830.73169881490253</v>
      </c>
      <c r="BF21" s="563">
        <f t="shared" si="54"/>
        <v>805.2217010176505</v>
      </c>
      <c r="BG21" s="563">
        <f t="shared" si="54"/>
        <v>749.99632368542655</v>
      </c>
      <c r="BH21" s="492">
        <f t="shared" ref="BH21:BH23" si="55">IF(ISERROR(BG21/BC21),"N/A",IF(BC21&lt;0,"N/A",IF(BG21&lt;0,"N/A",IF(BG21/BC21-1&gt;300%,"&gt;±300%",IF(BG21/BC21-1&lt;-300%,"&gt;±300%",BG21/BC21-1)))))</f>
        <v>-2.6684791739983282E-2</v>
      </c>
      <c r="BI21" s="492">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92">
        <f t="shared" si="27"/>
        <v>1.5712076075629078E-3</v>
      </c>
      <c r="CG21" s="492">
        <f t="shared" si="28"/>
        <v>2.9312473233437331E-2</v>
      </c>
      <c r="CH21" s="19"/>
      <c r="CI21" s="36">
        <f t="shared" si="29"/>
        <v>3204.756381939274</v>
      </c>
    </row>
    <row r="22" spans="1:90" x14ac:dyDescent="0.35">
      <c r="A22" s="10"/>
      <c r="B22" s="10" t="s">
        <v>4</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24">
        <v>609.23506708458183</v>
      </c>
      <c r="AU22" s="524">
        <v>531.59370448540267</v>
      </c>
      <c r="AV22" s="524">
        <v>628.23727620518991</v>
      </c>
      <c r="AW22" s="524">
        <v>695.91311414026643</v>
      </c>
      <c r="AX22" s="524">
        <v>670.6230587761047</v>
      </c>
      <c r="AY22" s="524">
        <v>669.15440426604619</v>
      </c>
      <c r="AZ22" s="524">
        <v>715.42600072698974</v>
      </c>
      <c r="BA22" s="524">
        <v>816.30937481932961</v>
      </c>
      <c r="BB22" s="524">
        <v>817.07763491743049</v>
      </c>
      <c r="BC22" s="524">
        <v>770.5585172414859</v>
      </c>
      <c r="BD22" s="524">
        <v>818.8066584212944</v>
      </c>
      <c r="BE22" s="524">
        <v>830.73169881490253</v>
      </c>
      <c r="BF22" s="524">
        <v>805.2217010176505</v>
      </c>
      <c r="BG22" s="524">
        <v>749.99632368542655</v>
      </c>
      <c r="BH22" s="492">
        <f t="shared" si="55"/>
        <v>-2.6684791739983282E-2</v>
      </c>
      <c r="BI22" s="492">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92">
        <f t="shared" si="27"/>
        <v>1.5712076075629078E-3</v>
      </c>
      <c r="CG22" s="492">
        <f t="shared" si="28"/>
        <v>2.9312473233437331E-2</v>
      </c>
      <c r="CH22" s="19"/>
      <c r="CI22" s="13">
        <f t="shared" si="29"/>
        <v>3204.756381939274</v>
      </c>
    </row>
    <row r="23" spans="1:90"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489" t="str">
        <f t="shared" si="52"/>
        <v>N/A</v>
      </c>
      <c r="Q23" s="489"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55"/>
        <v>N/A</v>
      </c>
      <c r="BI23" s="612"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7"/>
        <v>N/A</v>
      </c>
      <c r="CG23" s="680" t="str">
        <f t="shared" si="28"/>
        <v>N/A</v>
      </c>
      <c r="CH23" s="19"/>
      <c r="CI23" s="489">
        <f t="shared" si="29"/>
        <v>0</v>
      </c>
    </row>
    <row r="24" spans="1:90" x14ac:dyDescent="0.35">
      <c r="A24" s="37"/>
      <c r="B24" s="37"/>
      <c r="C24" s="37"/>
      <c r="D24" s="37"/>
      <c r="E24" s="37"/>
      <c r="F24" s="37"/>
      <c r="G24" s="37"/>
      <c r="H24" s="37"/>
      <c r="I24" s="628"/>
      <c r="J24" s="37"/>
      <c r="K24" s="37"/>
      <c r="L24" s="37"/>
      <c r="M24" s="37"/>
      <c r="N24" s="37"/>
      <c r="O24" s="37"/>
      <c r="P24" s="37"/>
      <c r="Q24" s="539"/>
      <c r="R24" s="27"/>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1880.1788168917112</v>
      </c>
      <c r="M25" s="572">
        <v>1849.3439452374564</v>
      </c>
      <c r="N25" s="572">
        <v>1951.0020917650056</v>
      </c>
      <c r="O25" s="572">
        <v>1982.6643310949351</v>
      </c>
      <c r="P25" s="545">
        <f>IF(ISERROR(N25/M25),"N/A",IF(M25&lt;0,"N/A",IF(N25&lt;0,"N/A",IF(N25/M25-1&gt;300%,"&gt;±300%",IF(N25/M25-1&lt;-300%,"&gt;±300%",N25/M25-1)))))</f>
        <v>5.4969843110766581E-2</v>
      </c>
      <c r="Q25" s="545">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479.18589677825912</v>
      </c>
      <c r="BF25" s="572">
        <v>496.85794599854933</v>
      </c>
      <c r="BG25" s="572">
        <v>477.73280119912454</v>
      </c>
      <c r="BH25" s="612">
        <f t="shared" ref="BH25" si="62">IF(ISERROR(BG25/BC25),"N/A",IF(BC25&lt;0,"N/A",IF(BG25&lt;0,"N/A",IF(BG25/BC25-1&gt;300%,"&gt;±300%",IF(BG25/BC25-1&lt;-300%,"&gt;±300%",BG25/BC25-1)))))</f>
        <v>7.1520326395547729E-2</v>
      </c>
      <c r="BI25" s="612">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45">
        <f t="shared" si="27"/>
        <v>4.7462034157940591E-2</v>
      </c>
      <c r="CG25" s="545">
        <f t="shared" si="28"/>
        <v>6.3777771923068105E-2</v>
      </c>
      <c r="CH25" s="19"/>
      <c r="CI25" s="647">
        <f t="shared" si="29"/>
        <v>1925.456951606116</v>
      </c>
    </row>
    <row r="26" spans="1:90" x14ac:dyDescent="0.35">
      <c r="A26" s="23"/>
      <c r="B26" s="4"/>
      <c r="C26" s="9"/>
      <c r="D26" s="9"/>
      <c r="E26" s="9"/>
      <c r="F26" s="9"/>
      <c r="G26" s="9"/>
      <c r="H26" s="9"/>
      <c r="I26" s="627"/>
      <c r="J26" s="9"/>
      <c r="K26" s="9"/>
      <c r="L26" s="9"/>
      <c r="M26" s="9"/>
      <c r="N26" s="9"/>
      <c r="O26" s="9"/>
      <c r="P26" s="492"/>
      <c r="Q26" s="492"/>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v>1615</v>
      </c>
      <c r="D27" s="555">
        <v>1720</v>
      </c>
      <c r="E27" s="555">
        <v>1875</v>
      </c>
      <c r="F27" s="555">
        <v>2020</v>
      </c>
      <c r="G27" s="555">
        <v>1900</v>
      </c>
      <c r="H27" s="555">
        <v>2040</v>
      </c>
      <c r="I27" s="555">
        <f t="shared" ref="I27" si="64">SUM(I28:I34)</f>
        <v>2237.0318115618293</v>
      </c>
      <c r="J27" s="555">
        <f>SUM(J28:J34)</f>
        <v>2105.2938734115169</v>
      </c>
      <c r="K27" s="555">
        <f t="shared" ref="K27" si="65">SUM(K28:K34)</f>
        <v>2526.2941946781852</v>
      </c>
      <c r="L27" s="555">
        <f>SUM(L28:L34)</f>
        <v>2336.2142016249159</v>
      </c>
      <c r="M27" s="555">
        <f t="shared" ref="M27:O27" si="66">SUM(M28:M34)</f>
        <v>2448.5966342667348</v>
      </c>
      <c r="N27" s="555">
        <f t="shared" si="66"/>
        <v>2433.9274276656652</v>
      </c>
      <c r="O27" s="555">
        <f t="shared" si="66"/>
        <v>2215.6808440460309</v>
      </c>
      <c r="P27" s="492">
        <f t="shared" ref="P27:Q34" si="67">IF(ISERROR(N27/M27),"N/A",IF(M27&lt;0,"N/A",IF(N27&lt;0,"N/A",IF(N27/M27-1&gt;300%,"&gt;±300%",IF(N27/M27-1&lt;-300%,"&gt;±300%",N27/M27-1)))))</f>
        <v>-5.9908628460001445E-3</v>
      </c>
      <c r="Q27" s="492">
        <f t="shared" si="67"/>
        <v>-8.9668484416953409E-2</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B27" si="68">SUM(AK28:AK34)</f>
        <v>674.93290151021904</v>
      </c>
      <c r="AL27" s="555">
        <f t="shared" si="68"/>
        <v>553.51487928232928</v>
      </c>
      <c r="AM27" s="555">
        <f>SUM(AM28:AM34)</f>
        <v>536.0216649304698</v>
      </c>
      <c r="AN27" s="555">
        <f t="shared" si="68"/>
        <v>472.55986334713054</v>
      </c>
      <c r="AO27" s="555">
        <f t="shared" si="68"/>
        <v>636.44619074660443</v>
      </c>
      <c r="AP27" s="555">
        <f t="shared" si="68"/>
        <v>346.03377551765573</v>
      </c>
      <c r="AQ27" s="555">
        <f t="shared" si="68"/>
        <v>591.54201832299634</v>
      </c>
      <c r="AR27" s="555">
        <f t="shared" si="68"/>
        <v>531.27188882426003</v>
      </c>
      <c r="AS27" s="555">
        <f t="shared" si="68"/>
        <v>477.06660821771578</v>
      </c>
      <c r="AT27" s="563">
        <f t="shared" si="68"/>
        <v>788.0138025186393</v>
      </c>
      <c r="AU27" s="563">
        <f t="shared" si="68"/>
        <v>720.14870449868647</v>
      </c>
      <c r="AV27" s="563">
        <f t="shared" si="68"/>
        <v>541.06507944314353</v>
      </c>
      <c r="AW27" s="563">
        <f t="shared" si="68"/>
        <v>567.86196586102483</v>
      </c>
      <c r="AX27" s="563">
        <f t="shared" si="68"/>
        <v>660.23707678612743</v>
      </c>
      <c r="AY27" s="563">
        <f t="shared" si="68"/>
        <v>552.37064968408959</v>
      </c>
      <c r="AZ27" s="563">
        <f t="shared" si="68"/>
        <v>555.74461843764152</v>
      </c>
      <c r="BA27" s="563">
        <f t="shared" si="68"/>
        <v>606.3436073452184</v>
      </c>
      <c r="BB27" s="563">
        <f t="shared" si="68"/>
        <v>739.82083482203006</v>
      </c>
      <c r="BC27" s="563">
        <f t="shared" ref="BC27:BG27" si="69">SUM(BC28:BC34)</f>
        <v>489.65742986053624</v>
      </c>
      <c r="BD27" s="563">
        <f t="shared" si="69"/>
        <v>613.07499459803125</v>
      </c>
      <c r="BE27" s="563">
        <f t="shared" si="69"/>
        <v>649.85836497728189</v>
      </c>
      <c r="BF27" s="563">
        <f t="shared" si="69"/>
        <v>666.88407922872557</v>
      </c>
      <c r="BG27" s="563">
        <f t="shared" si="69"/>
        <v>565.217487867523</v>
      </c>
      <c r="BH27" s="492">
        <f t="shared" ref="BH27:BH34" si="70">IF(ISERROR(BG27/BC27),"N/A",IF(BC27&lt;0,"N/A",IF(BG27&lt;0,"N/A",IF(BG27/BC27-1&gt;300%,"&gt;±300%",IF(BG27/BC27-1&lt;-300%,"&gt;±300%",BG27/BC27-1)))))</f>
        <v>0.15431208309962274</v>
      </c>
      <c r="BI27" s="492">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92">
        <f t="shared" si="27"/>
        <v>-2.1856169305641049E-2</v>
      </c>
      <c r="CG27" s="492">
        <f t="shared" si="28"/>
        <v>0.19407248304366953</v>
      </c>
      <c r="CH27" s="19"/>
      <c r="CI27" s="36">
        <f t="shared" si="29"/>
        <v>2495.0349266715621</v>
      </c>
    </row>
    <row r="28" spans="1:90" x14ac:dyDescent="0.35">
      <c r="A28" s="10"/>
      <c r="B28" s="10" t="s">
        <v>12</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92">
        <f t="shared" si="70"/>
        <v>-7.3739012976688501E-2</v>
      </c>
      <c r="BI28" s="492">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92">
        <f t="shared" si="27"/>
        <v>-0.39211439783112079</v>
      </c>
      <c r="CG28" s="492">
        <f t="shared" si="28"/>
        <v>-1.1583582697654027E-3</v>
      </c>
      <c r="CH28" s="19"/>
      <c r="CI28" s="13">
        <f t="shared" si="29"/>
        <v>583.42152828495591</v>
      </c>
    </row>
    <row r="29" spans="1:90"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92">
        <f t="shared" si="70"/>
        <v>3.4755204872099599E-2</v>
      </c>
      <c r="BI29" s="492">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92">
        <f t="shared" si="27"/>
        <v>-3.4422018965185708E-2</v>
      </c>
      <c r="CG29" s="492">
        <f t="shared" si="28"/>
        <v>2.8927755847929726E-2</v>
      </c>
      <c r="CH29" s="19"/>
      <c r="CI29" s="13">
        <f t="shared" si="29"/>
        <v>159.89733760858667</v>
      </c>
    </row>
    <row r="30" spans="1:90"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92">
        <f t="shared" si="70"/>
        <v>9.6366279069767469E-2</v>
      </c>
      <c r="BI30" s="492">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92">
        <f t="shared" si="27"/>
        <v>4.6801197472003953E-3</v>
      </c>
      <c r="CG30" s="492">
        <f t="shared" si="28"/>
        <v>2.3252741296172941E-2</v>
      </c>
      <c r="CH30" s="19"/>
      <c r="CI30" s="13">
        <f t="shared" si="29"/>
        <v>91.704149999999998</v>
      </c>
    </row>
    <row r="31" spans="1:90" x14ac:dyDescent="0.35">
      <c r="A31" s="10"/>
      <c r="B31" s="10" t="s">
        <v>11</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92">
        <f t="shared" si="70"/>
        <v>0.96376026800905845</v>
      </c>
      <c r="BI31" s="492">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92">
        <f t="shared" si="27"/>
        <v>0.48214990030742677</v>
      </c>
      <c r="CG31" s="492">
        <f t="shared" si="28"/>
        <v>0.85708723536750497</v>
      </c>
      <c r="CH31" s="19"/>
      <c r="CI31" s="13">
        <f t="shared" si="29"/>
        <v>722.36535903492404</v>
      </c>
    </row>
    <row r="32" spans="1:90"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92">
        <f t="shared" si="70"/>
        <v>9.6371810160964744E-2</v>
      </c>
      <c r="BI32" s="492">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92">
        <f t="shared" si="27"/>
        <v>3.5567685842858854E-3</v>
      </c>
      <c r="CG32" s="492">
        <f t="shared" si="28"/>
        <v>3.8436970192630815E-2</v>
      </c>
      <c r="CH32" s="19"/>
      <c r="CI32" s="13">
        <f t="shared" si="29"/>
        <v>299.4059513515125</v>
      </c>
    </row>
    <row r="33" spans="1:87" x14ac:dyDescent="0.35">
      <c r="A33" s="10"/>
      <c r="B33" s="10" t="s">
        <v>222</v>
      </c>
      <c r="C33" s="7" t="s">
        <v>101</v>
      </c>
      <c r="D33" s="7" t="s">
        <v>101</v>
      </c>
      <c r="E33" s="7" t="s">
        <v>101</v>
      </c>
      <c r="F33" s="7" t="s">
        <v>101</v>
      </c>
      <c r="G33" s="7" t="s">
        <v>101</v>
      </c>
      <c r="H33" s="7" t="s">
        <v>101</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92">
        <f t="shared" si="70"/>
        <v>1.3139209183898779</v>
      </c>
      <c r="BI33" s="492">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92">
        <f t="shared" si="27"/>
        <v>1.8884752645775755</v>
      </c>
      <c r="CG33" s="492">
        <f t="shared" si="28"/>
        <v>0.31665561646813045</v>
      </c>
      <c r="CH33" s="19"/>
      <c r="CI33" s="13">
        <f t="shared" si="29"/>
        <v>55.292458436691312</v>
      </c>
    </row>
    <row r="34" spans="1:87"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12">
        <f t="shared" si="70"/>
        <v>3.427372678464824E-2</v>
      </c>
      <c r="BI34" s="612">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45">
        <f t="shared" si="27"/>
        <v>2.7070956108464772E-2</v>
      </c>
      <c r="CG34" s="545">
        <f t="shared" si="28"/>
        <v>3.7666477517985797E-3</v>
      </c>
      <c r="CH34" s="19"/>
      <c r="CI34" s="611">
        <f t="shared" si="29"/>
        <v>582.9481419548913</v>
      </c>
    </row>
    <row r="35" spans="1:87" x14ac:dyDescent="0.35">
      <c r="A35" s="37"/>
      <c r="B35" s="37"/>
      <c r="C35" s="37"/>
      <c r="D35" s="37"/>
      <c r="E35" s="37"/>
      <c r="F35" s="37"/>
      <c r="G35" s="37"/>
      <c r="H35" s="37"/>
      <c r="I35" s="628"/>
      <c r="J35" s="37"/>
      <c r="K35" s="37"/>
      <c r="L35" s="37"/>
      <c r="M35" s="37"/>
      <c r="N35" s="37"/>
      <c r="O35" s="37"/>
      <c r="P35" s="37"/>
      <c r="Q35" s="539"/>
      <c r="R35" s="27"/>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7">SUM(L37:L40)</f>
        <v>-516.04345805216258</v>
      </c>
      <c r="M36" s="656">
        <f t="shared" si="107"/>
        <v>396.83378642953681</v>
      </c>
      <c r="N36" s="656">
        <f t="shared" si="107"/>
        <v>392.98239793964808</v>
      </c>
      <c r="O36" s="656">
        <f t="shared" si="107"/>
        <v>420.48135913361295</v>
      </c>
      <c r="P36" s="492">
        <f t="shared" ref="P36:Q40" si="108">IF(ISERROR(N36/M36),"N/A",IF(M36&lt;0,"N/A",IF(N36&lt;0,"N/A",IF(N36/M36-1&gt;300%,"&gt;±300%",IF(N36/M36-1&lt;-300%,"&gt;±300%",N36/M36-1)))))</f>
        <v>-9.7052938071153783E-3</v>
      </c>
      <c r="Q36" s="492">
        <f t="shared" si="108"/>
        <v>6.9975045544375725E-2</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AZ36" si="109">SUM(AK37:AK40)</f>
        <v>796.95205745791679</v>
      </c>
      <c r="AL36" s="656">
        <f t="shared" si="109"/>
        <v>129.8084638613949</v>
      </c>
      <c r="AM36" s="656">
        <f t="shared" si="109"/>
        <v>254.07166442140431</v>
      </c>
      <c r="AN36" s="656">
        <f t="shared" si="109"/>
        <v>83.578451171071407</v>
      </c>
      <c r="AO36" s="656">
        <f t="shared" si="109"/>
        <v>86.459138939972348</v>
      </c>
      <c r="AP36" s="656">
        <f t="shared" si="109"/>
        <v>399.81634329126069</v>
      </c>
      <c r="AQ36" s="656">
        <f t="shared" si="109"/>
        <v>968.38281687299491</v>
      </c>
      <c r="AR36" s="656">
        <f t="shared" si="109"/>
        <v>131.15882323069945</v>
      </c>
      <c r="AS36" s="656">
        <f t="shared" si="109"/>
        <v>165.86204719937064</v>
      </c>
      <c r="AT36" s="656">
        <f t="shared" si="109"/>
        <v>202.51152508666777</v>
      </c>
      <c r="AU36" s="656">
        <f t="shared" si="109"/>
        <v>-264.48148720743063</v>
      </c>
      <c r="AV36" s="656">
        <f t="shared" si="109"/>
        <v>-107.27160595548966</v>
      </c>
      <c r="AW36" s="656">
        <f t="shared" si="109"/>
        <v>-132.29869810878307</v>
      </c>
      <c r="AX36" s="656">
        <f t="shared" si="109"/>
        <v>-127.67319301582585</v>
      </c>
      <c r="AY36" s="656">
        <f t="shared" si="109"/>
        <v>-226.0753931596185</v>
      </c>
      <c r="AZ36" s="656">
        <f t="shared" si="109"/>
        <v>-29.996173767935076</v>
      </c>
      <c r="BA36" s="656">
        <f t="shared" ref="BA36:BG36" si="110">SUM(BA37:BA40)</f>
        <v>228.76680020098647</v>
      </c>
      <c r="BB36" s="656">
        <f t="shared" si="110"/>
        <v>195.28069896350246</v>
      </c>
      <c r="BC36" s="656">
        <f t="shared" si="110"/>
        <v>50.294372978703286</v>
      </c>
      <c r="BD36" s="656">
        <f t="shared" si="110"/>
        <v>-77.119307935877657</v>
      </c>
      <c r="BE36" s="656">
        <f t="shared" si="110"/>
        <v>117.35618037677632</v>
      </c>
      <c r="BF36" s="656">
        <f t="shared" si="110"/>
        <v>462.2006766041722</v>
      </c>
      <c r="BG36" s="656">
        <f t="shared" si="110"/>
        <v>-226.15633677035791</v>
      </c>
      <c r="BH36" s="492" t="str">
        <f t="shared" ref="BH36:BH40" si="111">IF(ISERROR(BG36/BC36),"N/A",IF(BC36&lt;0,"N/A",IF(BG36&lt;0,"N/A",IF(BG36/BC36-1&gt;300%,"&gt;±300%",IF(BG36/BC36-1&lt;-300%,"&gt;±300%",BG36/BC36-1)))))</f>
        <v>N/A</v>
      </c>
      <c r="BI36" s="492"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92">
        <f t="shared" si="27"/>
        <v>0.36672627034203331</v>
      </c>
      <c r="CG36" s="492" t="str">
        <f t="shared" si="28"/>
        <v>N/A</v>
      </c>
      <c r="CH36" s="19"/>
      <c r="CI36" s="36">
        <f t="shared" si="29"/>
        <v>276.28121227471297</v>
      </c>
    </row>
    <row r="37" spans="1:87"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170.7684679396481</v>
      </c>
      <c r="O37" s="658">
        <v>150.69031473361292</v>
      </c>
      <c r="P37" s="26">
        <f t="shared" si="108"/>
        <v>-0.46996744996140771</v>
      </c>
      <c r="Q37" s="26">
        <f t="shared" si="108"/>
        <v>-0.11757529623754115</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61.185489148427962</v>
      </c>
      <c r="BE37" s="658">
        <v>64.380423588546407</v>
      </c>
      <c r="BF37" s="658">
        <v>17.392129939697867</v>
      </c>
      <c r="BG37" s="658">
        <v>68.830915393481831</v>
      </c>
      <c r="BH37" s="492">
        <f t="shared" si="111"/>
        <v>-0.20079801263811625</v>
      </c>
      <c r="BI37" s="492">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92">
        <f t="shared" si="27"/>
        <v>-0.53343106030837206</v>
      </c>
      <c r="CG37" s="492">
        <f t="shared" si="28"/>
        <v>-0.44489492154787458</v>
      </c>
      <c r="CH37" s="19"/>
      <c r="CI37" s="13">
        <f t="shared" si="29"/>
        <v>211.78895807015405</v>
      </c>
    </row>
    <row r="38" spans="1:87" x14ac:dyDescent="0.35">
      <c r="A38" s="10"/>
      <c r="B38" s="10" t="s">
        <v>232</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157.21393</v>
      </c>
      <c r="O38" s="658">
        <v>169.7910444</v>
      </c>
      <c r="P38" s="26">
        <f t="shared" si="108"/>
        <v>0.17004443095629496</v>
      </c>
      <c r="Q38" s="26">
        <f t="shared" si="108"/>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13.4344067709422</v>
      </c>
      <c r="AP38" s="658">
        <v>6.7172033854711</v>
      </c>
      <c r="AQ38" s="658">
        <v>3.35860169273555</v>
      </c>
      <c r="AR38" s="658">
        <v>3.35860169273555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492">
        <f t="shared" si="111"/>
        <v>-0.13973917096818778</v>
      </c>
      <c r="BI38" s="492">
        <f t="shared" si="112"/>
        <v>-0.26274899421057785</v>
      </c>
      <c r="BJ38" s="4"/>
      <c r="BK38" s="7" t="s">
        <v>101</v>
      </c>
      <c r="BL38" s="7" t="s">
        <v>101</v>
      </c>
      <c r="BM38" s="7" t="s">
        <v>101</v>
      </c>
      <c r="BN38" s="7" t="s">
        <v>101</v>
      </c>
      <c r="BO38" s="7" t="s">
        <v>101</v>
      </c>
      <c r="BP38" s="7" t="s">
        <v>101</v>
      </c>
      <c r="BQ38" s="7" t="s">
        <v>101</v>
      </c>
      <c r="BR38" s="7" t="s">
        <v>101</v>
      </c>
      <c r="BS38" s="7" t="s">
        <v>101</v>
      </c>
      <c r="BT38" s="7" t="s">
        <v>101</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92">
        <f t="shared" si="27"/>
        <v>0.84300531132875123</v>
      </c>
      <c r="CG38" s="492">
        <f t="shared" si="28"/>
        <v>0.12958390049181512</v>
      </c>
      <c r="CH38" s="19"/>
      <c r="CI38" s="13">
        <f t="shared" si="29"/>
        <v>172.52698000000001</v>
      </c>
    </row>
    <row r="39" spans="1:87"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150</v>
      </c>
      <c r="O39" s="658">
        <v>50</v>
      </c>
      <c r="P39" s="26" t="str">
        <f t="shared" si="108"/>
        <v>N/A</v>
      </c>
      <c r="Q39" s="26">
        <f t="shared" si="108"/>
        <v>-0.66666666666666674</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492" t="str">
        <f t="shared" si="111"/>
        <v>N/A</v>
      </c>
      <c r="BI39" s="492"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92">
        <f t="shared" si="27"/>
        <v>1.3271774218525101</v>
      </c>
      <c r="CG39" s="492" t="str">
        <f t="shared" si="28"/>
        <v>N/A</v>
      </c>
      <c r="CH39" s="19"/>
      <c r="CI39" s="13">
        <f t="shared" si="29"/>
        <v>-16.24605100000008</v>
      </c>
    </row>
    <row r="40" spans="1:87"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-85</v>
      </c>
      <c r="O40" s="658">
        <v>50</v>
      </c>
      <c r="P40" s="26" t="str">
        <f t="shared" si="108"/>
        <v>N/A</v>
      </c>
      <c r="Q40" s="26" t="str">
        <f t="shared" si="108"/>
        <v>N/A</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492" t="str">
        <f t="shared" si="111"/>
        <v>N/A</v>
      </c>
      <c r="BI40" s="492"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92" t="str">
        <f t="shared" si="27"/>
        <v>N/A</v>
      </c>
      <c r="CG40" s="492" t="str">
        <f t="shared" si="28"/>
        <v>N/A</v>
      </c>
      <c r="CH40" s="19"/>
      <c r="CI40" s="13">
        <f t="shared" si="29"/>
        <v>-91.788674795441025</v>
      </c>
    </row>
    <row r="41" spans="1:87" x14ac:dyDescent="0.35">
      <c r="A41" s="23"/>
      <c r="B41" s="4"/>
      <c r="C41" s="9"/>
      <c r="D41" s="9"/>
      <c r="E41" s="9"/>
      <c r="F41" s="9"/>
      <c r="G41" s="9"/>
      <c r="H41" s="9"/>
      <c r="I41" s="627"/>
      <c r="J41" s="9"/>
      <c r="K41" s="9"/>
      <c r="L41" s="9"/>
      <c r="M41" s="9"/>
      <c r="N41" s="9"/>
      <c r="O41" s="9"/>
      <c r="P41" s="9"/>
      <c r="Q41" s="492"/>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row>
    <row r="42" spans="1:87" x14ac:dyDescent="0.35">
      <c r="A42" s="33" t="s">
        <v>26</v>
      </c>
      <c r="B42" s="34"/>
      <c r="C42" s="560">
        <v>8605</v>
      </c>
      <c r="D42" s="560">
        <v>8090</v>
      </c>
      <c r="E42" s="560">
        <v>8265</v>
      </c>
      <c r="F42" s="560">
        <v>8430</v>
      </c>
      <c r="G42" s="560">
        <v>7935</v>
      </c>
      <c r="H42" s="560">
        <v>7415</v>
      </c>
      <c r="I42" s="582">
        <f t="shared" ref="I42" si="118">SUM(I21,I25,I27,I36)</f>
        <v>8297.9666145380779</v>
      </c>
      <c r="J42" s="560">
        <f>SUM(J21,J25,J27,J36)</f>
        <v>7710.3983286700441</v>
      </c>
      <c r="K42" s="560">
        <f>SUM(K21,K25,K27,K36)</f>
        <v>6916.6790276718248</v>
      </c>
      <c r="L42" s="560">
        <f>SUM(L21,L25,L27,L36)</f>
        <v>6451.4661383738721</v>
      </c>
      <c r="M42" s="560">
        <f t="shared" ref="M42:O42" si="119">SUM(M21,M25,M27,M36)</f>
        <v>7917.5265513332688</v>
      </c>
      <c r="N42" s="560">
        <f>SUM(N21,N25,N27,N36)</f>
        <v>7951.1864628806561</v>
      </c>
      <c r="O42" s="560">
        <f t="shared" si="119"/>
        <v>7863.4093130462752</v>
      </c>
      <c r="P42" s="561">
        <f>IF(ISERROR(N42/M42),"N/A",IF(M42&lt;0,"N/A",IF(N42&lt;0,"N/A",IF(N42/M42-1&gt;300%,"&gt;±300%",IF(N42/M42-1&lt;-300%,"&gt;±300%",N42/M42-1)))))</f>
        <v>4.2513165354298721E-3</v>
      </c>
      <c r="Q42" s="561">
        <f>IF(ISERROR(O42/N42),"N/A",IF(N42&lt;0,"N/A",IF(O42&lt;0,"N/A",IF(O42/N42-1&gt;300%,"&gt;±300%",IF(O42/N42-1&lt;-300%,"&gt;±300%",O42/N42-1)))))</f>
        <v>-1.1039503380301796E-2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61">
        <f t="shared" ref="BH42" si="121">IF(ISERROR(BG42/BC42),"N/A",IF(BC42&lt;0,"N/A",IF(BG42&lt;0,"N/A",IF(BG42/BC42-1&gt;300%,"&gt;±300%",IF(BG42/BC42-1&lt;-300%,"&gt;±300%",BG42/BC42-1)))))</f>
        <v>-0.10793130846959043</v>
      </c>
      <c r="BI42" s="561">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61">
        <f t="shared" si="27"/>
        <v>3.9876147708452159E-2</v>
      </c>
      <c r="CG42" s="561">
        <f t="shared" si="28"/>
        <v>0.25831699514742223</v>
      </c>
      <c r="CH42" s="19"/>
      <c r="CI42" s="645">
        <f t="shared" si="29"/>
        <v>7901.5294724916648</v>
      </c>
    </row>
    <row r="43" spans="1:87" x14ac:dyDescent="0.35">
      <c r="A43" s="3"/>
      <c r="B43" s="6"/>
      <c r="C43" s="546"/>
      <c r="D43" s="546"/>
      <c r="E43" s="546"/>
      <c r="F43" s="546"/>
      <c r="G43" s="6"/>
      <c r="H43" s="6"/>
      <c r="I43" s="629"/>
      <c r="J43" s="6"/>
      <c r="K43" s="6"/>
      <c r="L43" s="6"/>
      <c r="M43" s="6"/>
      <c r="N43" s="6"/>
      <c r="O43" s="6"/>
      <c r="P43" s="546"/>
      <c r="Q43" s="492"/>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916" customFormat="1" x14ac:dyDescent="0.35">
      <c r="A44" s="910" t="s">
        <v>7</v>
      </c>
      <c r="B44" s="911"/>
      <c r="C44" s="912">
        <v>-750</v>
      </c>
      <c r="D44" s="912">
        <v>-810</v>
      </c>
      <c r="E44" s="912">
        <v>-355</v>
      </c>
      <c r="F44" s="912">
        <v>-485</v>
      </c>
      <c r="G44" s="912">
        <v>140</v>
      </c>
      <c r="H44" s="912">
        <v>675</v>
      </c>
      <c r="I44" s="912">
        <f>I18-I42</f>
        <v>-111.75544389380593</v>
      </c>
      <c r="J44" s="912">
        <f>J18-J42</f>
        <v>-810.50146983391369</v>
      </c>
      <c r="K44" s="912">
        <f>K18-K42</f>
        <v>1391.5617836668689</v>
      </c>
      <c r="L44" s="912">
        <f>L18-L42</f>
        <v>874.10012143868789</v>
      </c>
      <c r="M44" s="912">
        <f t="shared" ref="M44:O44" si="124">M18-M42</f>
        <v>-758.6284612385698</v>
      </c>
      <c r="N44" s="912">
        <f t="shared" si="124"/>
        <v>-681.73161530810467</v>
      </c>
      <c r="O44" s="912">
        <f t="shared" si="124"/>
        <v>-539.14026701881812</v>
      </c>
      <c r="P44" s="912" t="str">
        <f>IF(ISERROR(N44/M44),"N/A",IF(M44&lt;0,"N/A",IF(N44&lt;0,"N/A",IF(N44/M44-1&gt;300%,"&gt;±300%",IF(N44/M44-1&lt;-300%,"&gt;±300%",N44/M44-1)))))</f>
        <v>N/A</v>
      </c>
      <c r="Q44" s="912" t="str">
        <f>IF(ISERROR(O44/N44),"N/A",IF(N44&lt;0,"N/A",IF(O44&lt;0,"N/A",IF(O44/N44-1&gt;300%,"&gt;±300%",IF(O44/N44-1&lt;-300%,"&gt;±300%",O44/N44-1)))))</f>
        <v>N/A</v>
      </c>
      <c r="R44" s="913"/>
      <c r="S44" s="912">
        <v>220</v>
      </c>
      <c r="T44" s="912">
        <v>-75</v>
      </c>
      <c r="U44" s="912">
        <v>-140</v>
      </c>
      <c r="V44" s="912">
        <v>-45</v>
      </c>
      <c r="W44" s="912">
        <v>-185</v>
      </c>
      <c r="X44" s="912">
        <v>60</v>
      </c>
      <c r="Y44" s="912">
        <v>-280</v>
      </c>
      <c r="Z44" s="912">
        <v>90</v>
      </c>
      <c r="AA44" s="912">
        <v>50</v>
      </c>
      <c r="AB44" s="912">
        <v>-360</v>
      </c>
      <c r="AC44" s="912">
        <v>-225</v>
      </c>
      <c r="AD44" s="912">
        <v>125</v>
      </c>
      <c r="AE44" s="912">
        <v>215</v>
      </c>
      <c r="AF44" s="912">
        <v>20</v>
      </c>
      <c r="AG44" s="912">
        <v>-185</v>
      </c>
      <c r="AH44" s="912">
        <v>320</v>
      </c>
      <c r="AI44" s="912">
        <v>295</v>
      </c>
      <c r="AJ44" s="912">
        <v>250</v>
      </c>
      <c r="AK44" s="912">
        <f>AK18-AK42</f>
        <v>-870.93936146991564</v>
      </c>
      <c r="AL44" s="912">
        <f t="shared" ref="AL44:BG44" si="125">AL18-AL42</f>
        <v>259.37457978498287</v>
      </c>
      <c r="AM44" s="912">
        <f t="shared" si="125"/>
        <v>60.030195226523347</v>
      </c>
      <c r="AN44" s="912">
        <f t="shared" si="125"/>
        <v>439.78164505628479</v>
      </c>
      <c r="AO44" s="912">
        <f t="shared" si="125"/>
        <v>-17.386226281303152</v>
      </c>
      <c r="AP44" s="912">
        <f t="shared" si="125"/>
        <v>-158.137987457912</v>
      </c>
      <c r="AQ44" s="912">
        <f t="shared" si="125"/>
        <v>-773.87466621513295</v>
      </c>
      <c r="AR44" s="912">
        <f t="shared" si="125"/>
        <v>134.959090767308</v>
      </c>
      <c r="AS44" s="912">
        <f t="shared" si="125"/>
        <v>163.99749608494358</v>
      </c>
      <c r="AT44" s="912">
        <f t="shared" si="125"/>
        <v>41.295947710675591</v>
      </c>
      <c r="AU44" s="912">
        <f t="shared" si="125"/>
        <v>568.21948527667087</v>
      </c>
      <c r="AV44" s="912">
        <f t="shared" si="125"/>
        <v>618.0861975047676</v>
      </c>
      <c r="AW44" s="912">
        <f t="shared" si="125"/>
        <v>151.45901230508684</v>
      </c>
      <c r="AX44" s="912">
        <f t="shared" si="125"/>
        <v>306.38157133275467</v>
      </c>
      <c r="AY44" s="912">
        <f t="shared" si="125"/>
        <v>335.67818492844162</v>
      </c>
      <c r="AZ44" s="912">
        <f t="shared" si="125"/>
        <v>80.312087070684811</v>
      </c>
      <c r="BA44" s="912">
        <f t="shared" si="125"/>
        <v>-484.37469886864255</v>
      </c>
      <c r="BB44" s="912">
        <f t="shared" si="125"/>
        <v>-348.10014326380724</v>
      </c>
      <c r="BC44" s="912">
        <f t="shared" si="125"/>
        <v>-23.060632623981064</v>
      </c>
      <c r="BD44" s="912">
        <f t="shared" si="125"/>
        <v>96.863725002572892</v>
      </c>
      <c r="BE44" s="912">
        <f t="shared" si="125"/>
        <v>-453.60283618725816</v>
      </c>
      <c r="BF44" s="912">
        <f t="shared" si="125"/>
        <v>-467.06411282558406</v>
      </c>
      <c r="BG44" s="912">
        <f t="shared" si="125"/>
        <v>259.85219445230223</v>
      </c>
      <c r="BH44" s="912" t="str">
        <f t="shared" ref="BH44" si="126">IF(ISERROR(BG44/BC44),"N/A",IF(BC44&lt;0,"N/A",IF(BG44&lt;0,"N/A",IF(BG44/BC44-1&gt;300%,"&gt;±300%",IF(BG44/BC44-1&lt;-300%,"&gt;±300%",BG44/BC44-1)))))</f>
        <v>N/A</v>
      </c>
      <c r="BI44" s="912" t="str">
        <f t="shared" ref="BI44" si="127">IF(ISERROR(BG44/BF44),"N/A",IF(BF44&lt;0,"N/A",IF(BG44&lt;0,"N/A",IF(BG44/BF44-1&gt;300%,"&gt;±300%",IF(BG44/BF44-1&lt;-300%,"&gt;±300%",BG44/BF44-1)))))</f>
        <v>N/A</v>
      </c>
      <c r="BJ44" s="914"/>
      <c r="BK44" s="912">
        <f>BK18-BK42</f>
        <v>-945</v>
      </c>
      <c r="BL44" s="912">
        <f t="shared" ref="BL44:CA44" si="128">BL18-BL42</f>
        <v>135</v>
      </c>
      <c r="BM44" s="912">
        <f t="shared" si="128"/>
        <v>-185</v>
      </c>
      <c r="BN44" s="912">
        <f t="shared" si="128"/>
        <v>-115</v>
      </c>
      <c r="BO44" s="912">
        <f t="shared" si="128"/>
        <v>-190</v>
      </c>
      <c r="BP44" s="912">
        <f t="shared" si="128"/>
        <v>-310</v>
      </c>
      <c r="BQ44" s="912">
        <f t="shared" si="128"/>
        <v>-80</v>
      </c>
      <c r="BR44" s="912">
        <f t="shared" si="128"/>
        <v>235</v>
      </c>
      <c r="BS44" s="912">
        <f t="shared" si="128"/>
        <v>135</v>
      </c>
      <c r="BT44" s="912">
        <f t="shared" si="128"/>
        <v>545</v>
      </c>
      <c r="BU44" s="912">
        <f t="shared" si="128"/>
        <v>-611.56478168493231</v>
      </c>
      <c r="BV44" s="912">
        <f t="shared" si="128"/>
        <v>499.81184028280768</v>
      </c>
      <c r="BW44" s="912">
        <f t="shared" si="128"/>
        <v>-175.52421373921516</v>
      </c>
      <c r="BX44" s="912">
        <f t="shared" si="128"/>
        <v>-638.91557544782518</v>
      </c>
      <c r="BY44" s="912">
        <f t="shared" si="128"/>
        <v>205.29344379561917</v>
      </c>
      <c r="BZ44" s="912">
        <f t="shared" si="128"/>
        <v>1186.3056827814389</v>
      </c>
      <c r="CA44" s="912">
        <f t="shared" si="128"/>
        <v>457.84058363784152</v>
      </c>
      <c r="CB44" s="912">
        <f>SUM(AY44:AZ44)</f>
        <v>415.99027199912643</v>
      </c>
      <c r="CC44" s="912">
        <f>SUM(BA44:BB44)</f>
        <v>-832.47484213244979</v>
      </c>
      <c r="CD44" s="912">
        <f>BC44+BD44</f>
        <v>73.803092378591828</v>
      </c>
      <c r="CE44" s="912">
        <f>BE44+BF44</f>
        <v>-920.66694901284222</v>
      </c>
      <c r="CF44" s="912" t="str">
        <f t="shared" si="27"/>
        <v>N/A</v>
      </c>
      <c r="CG44" s="912" t="str">
        <f t="shared" si="28"/>
        <v>N/A</v>
      </c>
      <c r="CH44" s="915"/>
      <c r="CI44" s="910">
        <f t="shared" si="29"/>
        <v>-563.9510295579671</v>
      </c>
    </row>
    <row r="45" spans="1:87" s="712" customFormat="1" x14ac:dyDescent="0.35">
      <c r="A45" s="295"/>
      <c r="B45" s="98"/>
      <c r="C45" s="98"/>
      <c r="D45" s="98"/>
      <c r="E45" s="98"/>
      <c r="F45" s="98"/>
      <c r="G45" s="98"/>
      <c r="H45" s="98"/>
      <c r="I45" s="713"/>
      <c r="J45" s="98"/>
      <c r="K45" s="98"/>
      <c r="L45" s="98"/>
      <c r="M45" s="98"/>
      <c r="N45" s="98"/>
      <c r="O45" s="98"/>
      <c r="P45" s="98"/>
      <c r="Q45" s="735"/>
      <c r="R45" s="2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11"/>
      <c r="BI45" s="711"/>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v>3390</v>
      </c>
      <c r="D46" s="43">
        <v>2580</v>
      </c>
      <c r="E46" s="43">
        <v>2225</v>
      </c>
      <c r="F46" s="43">
        <v>1740</v>
      </c>
      <c r="G46" s="43">
        <v>1880</v>
      </c>
      <c r="H46" s="43">
        <v>2555</v>
      </c>
      <c r="I46" s="630">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47">
        <f>IF(ISERROR(N46/M46),"N/A",IF(M46&lt;0,"N/A",IF(N46&lt;0,"N/A",IF(N46/M46-1&gt;300%,"&gt;±300%",IF(N46/M46-1&lt;-300%,"&gt;±300%",N46/M46-1)))))</f>
        <v>-0.16098408273876141</v>
      </c>
      <c r="Q46" s="547">
        <f>IF(ISERROR(O46/N46),"N/A",IF(N46&lt;0,"N/A",IF(O46&lt;0,"N/A",IF(O46/N46-1&gt;300%,"&gt;±300%",IF(O46/N46-1&lt;-300%,"&gt;±300%",O46/N46-1)))))</f>
        <v>-0.15174034664417901</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675" t="s">
        <v>117</v>
      </c>
      <c r="B47" s="36"/>
      <c r="C47" s="9"/>
      <c r="D47" s="9"/>
      <c r="E47" s="9"/>
      <c r="F47" s="9"/>
      <c r="G47" s="9"/>
      <c r="H47" s="829">
        <v>3650</v>
      </c>
      <c r="I47" s="9"/>
      <c r="J47" s="9"/>
      <c r="K47" s="9"/>
      <c r="L47" s="9"/>
      <c r="M47" s="9"/>
      <c r="N47" s="9">
        <f>N42/12</f>
        <v>662.59887190672134</v>
      </c>
      <c r="O47" s="9"/>
      <c r="P47" s="492"/>
      <c r="Q47" s="9"/>
      <c r="R47" s="36"/>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5"/>
      <c r="BI47" s="235"/>
      <c r="BJ47" s="295"/>
      <c r="BK47" s="675"/>
      <c r="BL47" s="550"/>
      <c r="BM47" s="288"/>
      <c r="BN47" s="550"/>
      <c r="BO47" s="288"/>
      <c r="BP47" s="550"/>
      <c r="BQ47" s="288"/>
      <c r="BR47" s="550"/>
      <c r="BS47" s="288"/>
      <c r="BT47" s="550"/>
      <c r="BU47" s="288"/>
      <c r="BV47" s="550"/>
      <c r="BW47" s="288"/>
      <c r="BX47" s="550"/>
      <c r="BY47" s="550"/>
      <c r="BZ47" s="550"/>
      <c r="CA47" s="550"/>
      <c r="CB47" s="550"/>
      <c r="CC47" s="550"/>
      <c r="CD47" s="550"/>
      <c r="CE47" s="550"/>
      <c r="CF47" s="675"/>
      <c r="CG47" s="675"/>
      <c r="CH47" s="675"/>
      <c r="CI47" s="288"/>
    </row>
    <row r="48" spans="1:87" s="712" customFormat="1" x14ac:dyDescent="0.35">
      <c r="A48" s="39"/>
      <c r="B48" s="39"/>
      <c r="C48" s="736"/>
      <c r="D48" s="737"/>
      <c r="E48" s="737"/>
      <c r="F48" s="737"/>
      <c r="G48" s="737"/>
      <c r="H48" s="737"/>
      <c r="I48" s="713"/>
      <c r="J48" s="713"/>
      <c r="K48" s="713"/>
      <c r="L48" s="713"/>
      <c r="M48" s="738"/>
      <c r="N48" s="738"/>
      <c r="O48" s="738"/>
      <c r="P48" s="737"/>
      <c r="Q48" s="737"/>
      <c r="R48" s="39"/>
      <c r="S48" s="737"/>
      <c r="T48" s="737"/>
      <c r="U48" s="737"/>
      <c r="V48" s="737"/>
      <c r="W48" s="737"/>
      <c r="X48" s="737"/>
      <c r="Y48" s="737"/>
      <c r="Z48" s="737"/>
      <c r="AA48" s="737"/>
      <c r="AB48" s="750"/>
      <c r="AC48" s="750"/>
      <c r="AD48" s="750"/>
      <c r="AE48" s="750"/>
      <c r="AF48" s="750"/>
      <c r="AG48" s="750"/>
      <c r="AH48" s="750"/>
      <c r="AI48" s="750"/>
      <c r="AJ48" s="750"/>
      <c r="AK48" s="751"/>
      <c r="AL48" s="751"/>
      <c r="AM48" s="751"/>
      <c r="AN48" s="751"/>
      <c r="AO48" s="751"/>
      <c r="AP48" s="750"/>
      <c r="AQ48" s="750"/>
      <c r="AR48" s="751"/>
      <c r="AS48" s="750"/>
      <c r="AT48" s="750"/>
      <c r="AU48" s="750"/>
      <c r="AV48" s="750"/>
      <c r="AW48" s="751"/>
      <c r="AX48" s="750"/>
      <c r="AY48" s="750"/>
      <c r="AZ48" s="750"/>
      <c r="BA48" s="750"/>
      <c r="BB48" s="750"/>
      <c r="BC48" s="750"/>
      <c r="BD48" s="750"/>
      <c r="BE48" s="750"/>
      <c r="BF48" s="750"/>
      <c r="BG48" s="750"/>
      <c r="BH48" s="728"/>
      <c r="BI48" s="728"/>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12" customFormat="1" x14ac:dyDescent="0.35">
      <c r="A49" s="39"/>
      <c r="B49" s="39"/>
      <c r="C49" s="900"/>
      <c r="D49" s="900"/>
      <c r="E49" s="900"/>
      <c r="F49" s="900"/>
      <c r="G49" s="900"/>
      <c r="H49" s="900"/>
      <c r="I49" s="900"/>
      <c r="J49" s="900"/>
      <c r="K49" s="900"/>
      <c r="L49" s="900"/>
      <c r="M49" s="900"/>
      <c r="N49" s="900"/>
      <c r="O49" s="898"/>
      <c r="P49" s="737"/>
      <c r="Q49" s="737"/>
      <c r="R49" s="39"/>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0"/>
      <c r="BD49" s="900"/>
      <c r="BE49" s="900"/>
      <c r="BF49" s="900"/>
      <c r="BG49" s="900"/>
      <c r="BH49" s="728"/>
      <c r="BI49" s="728"/>
      <c r="BJ49" s="39"/>
      <c r="BK49" s="902"/>
      <c r="BL49" s="902"/>
      <c r="BM49" s="902"/>
      <c r="BN49" s="902"/>
      <c r="BO49" s="902"/>
      <c r="BP49" s="902"/>
      <c r="BQ49" s="902"/>
      <c r="BR49" s="902"/>
      <c r="BS49" s="902"/>
      <c r="BT49" s="902"/>
      <c r="BU49" s="902"/>
      <c r="BV49" s="902"/>
      <c r="BW49" s="902"/>
      <c r="BX49" s="902"/>
      <c r="BY49" s="902"/>
      <c r="BZ49" s="902"/>
      <c r="CA49" s="902"/>
      <c r="CB49" s="902"/>
      <c r="CC49" s="902"/>
      <c r="CD49" s="902"/>
      <c r="CE49" s="902"/>
      <c r="CF49" s="39"/>
      <c r="CG49" s="39"/>
      <c r="CH49" s="39"/>
      <c r="CI49" s="39"/>
    </row>
    <row r="50" spans="1:87" s="712" customFormat="1" x14ac:dyDescent="0.35">
      <c r="A50" s="39"/>
      <c r="B50" s="39"/>
      <c r="C50" s="900"/>
      <c r="D50" s="900"/>
      <c r="E50" s="900"/>
      <c r="F50" s="900"/>
      <c r="G50" s="900"/>
      <c r="H50" s="900"/>
      <c r="I50" s="900"/>
      <c r="J50" s="900"/>
      <c r="K50" s="900"/>
      <c r="L50" s="900"/>
      <c r="M50" s="900"/>
      <c r="N50" s="900"/>
      <c r="O50" s="898"/>
      <c r="P50" s="737"/>
      <c r="Q50" s="737"/>
      <c r="R50" s="39"/>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0"/>
      <c r="BD50" s="900"/>
      <c r="BE50" s="900"/>
      <c r="BF50" s="900"/>
      <c r="BG50" s="900"/>
      <c r="BH50" s="728"/>
      <c r="BI50" s="728"/>
      <c r="BJ50" s="39"/>
      <c r="BK50" s="902"/>
      <c r="BL50" s="902"/>
      <c r="BM50" s="902"/>
      <c r="BN50" s="902"/>
      <c r="BO50" s="902"/>
      <c r="BP50" s="902"/>
      <c r="BQ50" s="902"/>
      <c r="BR50" s="902"/>
      <c r="BS50" s="902"/>
      <c r="BT50" s="902"/>
      <c r="BU50" s="902"/>
      <c r="BV50" s="902"/>
      <c r="BW50" s="902"/>
      <c r="BX50" s="902"/>
      <c r="BY50" s="902"/>
      <c r="BZ50" s="902"/>
      <c r="CA50" s="902"/>
      <c r="CB50" s="902"/>
      <c r="CC50" s="902"/>
      <c r="CD50" s="902"/>
      <c r="CE50" s="902"/>
      <c r="CF50" s="39"/>
      <c r="CG50" s="39"/>
      <c r="CH50" s="39"/>
      <c r="CI50" s="39"/>
    </row>
    <row r="51" spans="1:87" s="712" customFormat="1" x14ac:dyDescent="0.35">
      <c r="A51" s="39"/>
      <c r="B51" s="39"/>
      <c r="C51" s="900"/>
      <c r="D51" s="900"/>
      <c r="E51" s="900"/>
      <c r="F51" s="900"/>
      <c r="G51" s="900"/>
      <c r="H51" s="900"/>
      <c r="I51" s="900"/>
      <c r="J51" s="900"/>
      <c r="K51" s="900"/>
      <c r="L51" s="900"/>
      <c r="M51" s="900"/>
      <c r="N51" s="900"/>
      <c r="O51" s="898"/>
      <c r="P51" s="737"/>
      <c r="Q51" s="737"/>
      <c r="R51" s="39"/>
      <c r="S51" s="900"/>
      <c r="T51" s="900"/>
      <c r="U51" s="900"/>
      <c r="V51" s="900"/>
      <c r="W51" s="900"/>
      <c r="X51" s="900"/>
      <c r="Y51" s="900"/>
      <c r="Z51" s="900"/>
      <c r="AA51" s="900"/>
      <c r="AB51" s="900"/>
      <c r="AC51" s="900"/>
      <c r="AD51" s="900"/>
      <c r="AE51" s="900"/>
      <c r="AF51" s="900"/>
      <c r="AG51" s="900"/>
      <c r="AH51" s="900"/>
      <c r="AI51" s="900"/>
      <c r="AJ51" s="900"/>
      <c r="AK51" s="900"/>
      <c r="AL51" s="900"/>
      <c r="AM51" s="900"/>
      <c r="AN51" s="900"/>
      <c r="AO51" s="900"/>
      <c r="AP51" s="900"/>
      <c r="AQ51" s="900"/>
      <c r="AR51" s="900"/>
      <c r="AS51" s="900"/>
      <c r="AT51" s="900"/>
      <c r="AU51" s="900"/>
      <c r="AV51" s="900"/>
      <c r="AW51" s="900"/>
      <c r="AX51" s="900"/>
      <c r="AY51" s="900"/>
      <c r="AZ51" s="900"/>
      <c r="BA51" s="900"/>
      <c r="BB51" s="900"/>
      <c r="BC51" s="900"/>
      <c r="BD51" s="900"/>
      <c r="BE51" s="900"/>
      <c r="BF51" s="900"/>
      <c r="BG51" s="900"/>
      <c r="BH51" s="728"/>
      <c r="BI51" s="728"/>
      <c r="BJ51" s="39"/>
      <c r="BK51" s="902"/>
      <c r="BL51" s="902"/>
      <c r="BM51" s="902"/>
      <c r="BN51" s="902"/>
      <c r="BO51" s="902"/>
      <c r="BP51" s="902"/>
      <c r="BQ51" s="902"/>
      <c r="BR51" s="902"/>
      <c r="BS51" s="902"/>
      <c r="BT51" s="902"/>
      <c r="BU51" s="902"/>
      <c r="BV51" s="902"/>
      <c r="BW51" s="902"/>
      <c r="BX51" s="902"/>
      <c r="BY51" s="902"/>
      <c r="BZ51" s="902"/>
      <c r="CA51" s="902"/>
      <c r="CB51" s="902"/>
      <c r="CC51" s="902"/>
      <c r="CD51" s="902"/>
      <c r="CE51" s="902"/>
      <c r="CF51" s="39"/>
      <c r="CG51" s="39"/>
      <c r="CH51" s="39"/>
      <c r="CI51" s="39"/>
    </row>
    <row r="52" spans="1:87" s="712" customFormat="1" x14ac:dyDescent="0.35">
      <c r="A52" s="39"/>
      <c r="B52" s="39"/>
      <c r="C52" s="900"/>
      <c r="D52" s="900"/>
      <c r="E52" s="900"/>
      <c r="F52" s="900"/>
      <c r="G52" s="900"/>
      <c r="H52" s="900"/>
      <c r="I52" s="900"/>
      <c r="J52" s="900"/>
      <c r="K52" s="900"/>
      <c r="L52" s="900"/>
      <c r="M52" s="900"/>
      <c r="N52" s="900"/>
      <c r="O52" s="898"/>
      <c r="P52" s="737"/>
      <c r="Q52" s="737"/>
      <c r="R52" s="39"/>
      <c r="S52" s="900"/>
      <c r="T52" s="900"/>
      <c r="U52" s="900"/>
      <c r="V52" s="900"/>
      <c r="W52" s="900"/>
      <c r="X52" s="900"/>
      <c r="Y52" s="900"/>
      <c r="Z52" s="900"/>
      <c r="AA52" s="900"/>
      <c r="AB52" s="900"/>
      <c r="AC52" s="900"/>
      <c r="AD52" s="900"/>
      <c r="AE52" s="900"/>
      <c r="AF52" s="900"/>
      <c r="AG52" s="900"/>
      <c r="AH52" s="900"/>
      <c r="AI52" s="900"/>
      <c r="AJ52" s="900"/>
      <c r="AK52" s="900"/>
      <c r="AL52" s="900"/>
      <c r="AM52" s="900"/>
      <c r="AN52" s="900"/>
      <c r="AO52" s="900"/>
      <c r="AP52" s="900"/>
      <c r="AQ52" s="900"/>
      <c r="AR52" s="900"/>
      <c r="AS52" s="900"/>
      <c r="AT52" s="900"/>
      <c r="AU52" s="900"/>
      <c r="AV52" s="900"/>
      <c r="AW52" s="900"/>
      <c r="AX52" s="900"/>
      <c r="AY52" s="900"/>
      <c r="AZ52" s="900"/>
      <c r="BA52" s="900"/>
      <c r="BB52" s="900"/>
      <c r="BC52" s="900"/>
      <c r="BD52" s="900"/>
      <c r="BE52" s="900"/>
      <c r="BF52" s="900"/>
      <c r="BG52" s="900"/>
      <c r="BH52" s="728"/>
      <c r="BI52" s="728"/>
      <c r="BJ52" s="39"/>
      <c r="BK52" s="902"/>
      <c r="BL52" s="902"/>
      <c r="BM52" s="902"/>
      <c r="BN52" s="902"/>
      <c r="BO52" s="902"/>
      <c r="BP52" s="902"/>
      <c r="BQ52" s="902"/>
      <c r="BR52" s="902"/>
      <c r="BS52" s="902"/>
      <c r="BT52" s="902"/>
      <c r="BU52" s="902"/>
      <c r="BV52" s="902"/>
      <c r="BW52" s="902"/>
      <c r="BX52" s="902"/>
      <c r="BY52" s="902"/>
      <c r="BZ52" s="902"/>
      <c r="CA52" s="902"/>
      <c r="CB52" s="902"/>
      <c r="CC52" s="902"/>
      <c r="CD52" s="902"/>
      <c r="CE52" s="902"/>
      <c r="CF52" s="39"/>
      <c r="CG52" s="39"/>
      <c r="CH52" s="39"/>
      <c r="CI52" s="39"/>
    </row>
    <row r="53" spans="1:87" s="712" customFormat="1" x14ac:dyDescent="0.35">
      <c r="A53" s="39"/>
      <c r="B53" s="39"/>
      <c r="C53" s="900"/>
      <c r="D53" s="900"/>
      <c r="E53" s="900"/>
      <c r="F53" s="900"/>
      <c r="G53" s="900"/>
      <c r="H53" s="900"/>
      <c r="I53" s="900"/>
      <c r="J53" s="900"/>
      <c r="K53" s="900"/>
      <c r="L53" s="900"/>
      <c r="M53" s="900"/>
      <c r="N53" s="900"/>
      <c r="O53" s="898"/>
      <c r="P53" s="737"/>
      <c r="Q53" s="737"/>
      <c r="R53" s="39"/>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c r="BB53" s="900"/>
      <c r="BC53" s="900"/>
      <c r="BD53" s="900"/>
      <c r="BE53" s="900"/>
      <c r="BF53" s="900"/>
      <c r="BG53" s="900"/>
      <c r="BH53" s="728"/>
      <c r="BI53" s="728"/>
      <c r="BJ53" s="39"/>
      <c r="BK53" s="902"/>
      <c r="BL53" s="902"/>
      <c r="BM53" s="902"/>
      <c r="BN53" s="902"/>
      <c r="BO53" s="902"/>
      <c r="BP53" s="902"/>
      <c r="BQ53" s="902"/>
      <c r="BR53" s="902"/>
      <c r="BS53" s="902"/>
      <c r="BT53" s="902"/>
      <c r="BU53" s="902"/>
      <c r="BV53" s="902"/>
      <c r="BW53" s="902"/>
      <c r="BX53" s="902"/>
      <c r="BY53" s="902"/>
      <c r="BZ53" s="902"/>
      <c r="CA53" s="902"/>
      <c r="CB53" s="902"/>
      <c r="CC53" s="902"/>
      <c r="CD53" s="902"/>
      <c r="CE53" s="902"/>
      <c r="CF53" s="39"/>
      <c r="CG53" s="39"/>
      <c r="CH53" s="39"/>
      <c r="CI53" s="39"/>
    </row>
    <row r="54" spans="1:87" s="712" customFormat="1" x14ac:dyDescent="0.35">
      <c r="A54" s="39"/>
      <c r="B54" s="39"/>
      <c r="C54" s="900"/>
      <c r="D54" s="900"/>
      <c r="E54" s="900"/>
      <c r="F54" s="900"/>
      <c r="G54" s="900"/>
      <c r="H54" s="900"/>
      <c r="I54" s="900"/>
      <c r="J54" s="900"/>
      <c r="K54" s="900"/>
      <c r="L54" s="900"/>
      <c r="M54" s="900"/>
      <c r="N54" s="900"/>
      <c r="O54" s="898"/>
      <c r="P54" s="737"/>
      <c r="Q54" s="737"/>
      <c r="R54" s="39"/>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c r="BB54" s="900"/>
      <c r="BC54" s="900"/>
      <c r="BD54" s="900"/>
      <c r="BE54" s="900"/>
      <c r="BF54" s="900"/>
      <c r="BG54" s="900"/>
      <c r="BH54" s="728"/>
      <c r="BI54" s="728"/>
      <c r="BJ54" s="39"/>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39"/>
      <c r="CG54" s="39"/>
      <c r="CH54" s="39"/>
      <c r="CI54" s="39"/>
    </row>
    <row r="55" spans="1:87" s="712" customFormat="1" x14ac:dyDescent="0.35">
      <c r="A55" s="39"/>
      <c r="B55" s="39"/>
      <c r="C55" s="900"/>
      <c r="D55" s="900"/>
      <c r="E55" s="900"/>
      <c r="F55" s="900"/>
      <c r="G55" s="900"/>
      <c r="H55" s="900"/>
      <c r="I55" s="900"/>
      <c r="J55" s="900"/>
      <c r="K55" s="900"/>
      <c r="L55" s="900"/>
      <c r="M55" s="900"/>
      <c r="N55" s="900"/>
      <c r="O55" s="898"/>
      <c r="P55" s="737"/>
      <c r="Q55" s="737"/>
      <c r="R55" s="39"/>
      <c r="S55" s="900"/>
      <c r="T55" s="900"/>
      <c r="U55" s="900"/>
      <c r="V55" s="900"/>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728"/>
      <c r="BI55" s="728"/>
      <c r="BJ55" s="39"/>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39"/>
      <c r="CG55" s="39"/>
      <c r="CH55" s="39"/>
      <c r="CI55" s="39"/>
    </row>
    <row r="56" spans="1:87" s="712" customFormat="1" x14ac:dyDescent="0.35">
      <c r="A56" s="39"/>
      <c r="B56" s="39"/>
      <c r="C56" s="900"/>
      <c r="D56" s="900"/>
      <c r="E56" s="900"/>
      <c r="F56" s="900"/>
      <c r="G56" s="900"/>
      <c r="H56" s="900"/>
      <c r="I56" s="900"/>
      <c r="J56" s="900"/>
      <c r="K56" s="900"/>
      <c r="L56" s="900"/>
      <c r="M56" s="900"/>
      <c r="N56" s="900"/>
      <c r="O56" s="898"/>
      <c r="P56" s="737"/>
      <c r="Q56" s="737"/>
      <c r="R56" s="39"/>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728"/>
      <c r="BI56" s="728"/>
      <c r="BJ56" s="39"/>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39"/>
      <c r="CG56" s="39"/>
      <c r="CH56" s="39"/>
      <c r="CI56" s="39"/>
    </row>
    <row r="57" spans="1:87" x14ac:dyDescent="0.35">
      <c r="C57" s="900"/>
      <c r="D57" s="900"/>
      <c r="E57" s="900"/>
      <c r="F57" s="900"/>
      <c r="G57" s="900"/>
      <c r="H57" s="900"/>
      <c r="I57" s="900"/>
      <c r="J57" s="900"/>
      <c r="K57" s="900"/>
      <c r="L57" s="900"/>
      <c r="M57" s="900"/>
      <c r="N57" s="900"/>
      <c r="O57" s="898"/>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0"/>
      <c r="AQ57" s="900"/>
      <c r="AR57" s="900"/>
      <c r="AS57" s="900"/>
      <c r="AT57" s="900"/>
      <c r="AU57" s="900"/>
      <c r="AV57" s="900"/>
      <c r="AW57" s="900"/>
      <c r="AX57" s="900"/>
      <c r="AY57" s="900"/>
      <c r="AZ57" s="900"/>
      <c r="BA57" s="900"/>
      <c r="BB57" s="900"/>
      <c r="BC57" s="900"/>
      <c r="BD57" s="900"/>
      <c r="BE57" s="900"/>
      <c r="BF57" s="900"/>
      <c r="BG57" s="900"/>
      <c r="BK57" s="902"/>
      <c r="BL57" s="902"/>
      <c r="BM57" s="902"/>
      <c r="BN57" s="902"/>
      <c r="BO57" s="902"/>
      <c r="BP57" s="902"/>
      <c r="BQ57" s="902"/>
      <c r="BR57" s="902"/>
      <c r="BS57" s="902"/>
      <c r="BT57" s="902"/>
      <c r="BU57" s="902"/>
      <c r="BV57" s="902"/>
      <c r="BW57" s="902"/>
      <c r="BX57" s="902"/>
      <c r="BY57" s="902"/>
      <c r="BZ57" s="902"/>
      <c r="CA57" s="902"/>
      <c r="CB57" s="902"/>
      <c r="CC57" s="902"/>
      <c r="CD57" s="902"/>
      <c r="CE57" s="902"/>
    </row>
    <row r="58" spans="1:87" x14ac:dyDescent="0.35">
      <c r="C58" s="900"/>
      <c r="D58" s="900"/>
      <c r="E58" s="900"/>
      <c r="F58" s="900"/>
      <c r="G58" s="900"/>
      <c r="H58" s="900"/>
      <c r="I58" s="900"/>
      <c r="J58" s="900"/>
      <c r="K58" s="900"/>
      <c r="L58" s="900"/>
      <c r="M58" s="900"/>
      <c r="N58" s="900"/>
      <c r="O58" s="898"/>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0"/>
      <c r="BF58" s="900"/>
      <c r="BG58" s="900"/>
      <c r="BK58" s="902"/>
      <c r="BL58" s="902"/>
      <c r="BM58" s="902"/>
      <c r="BN58" s="902"/>
      <c r="BO58" s="902"/>
      <c r="BP58" s="902"/>
      <c r="BQ58" s="902"/>
      <c r="BR58" s="902"/>
      <c r="BS58" s="902"/>
      <c r="BT58" s="902"/>
      <c r="BU58" s="902"/>
      <c r="BV58" s="902"/>
      <c r="BW58" s="902"/>
      <c r="BX58" s="902"/>
      <c r="BY58" s="902"/>
      <c r="BZ58" s="902"/>
      <c r="CA58" s="902"/>
      <c r="CB58" s="902"/>
      <c r="CC58" s="902"/>
      <c r="CD58" s="902"/>
      <c r="CE58" s="902"/>
    </row>
    <row r="59" spans="1:87" x14ac:dyDescent="0.35">
      <c r="C59" s="900"/>
      <c r="D59" s="900"/>
      <c r="E59" s="900"/>
      <c r="F59" s="900"/>
      <c r="G59" s="900"/>
      <c r="H59" s="900"/>
      <c r="I59" s="900"/>
      <c r="J59" s="900"/>
      <c r="K59" s="900"/>
      <c r="L59" s="900"/>
      <c r="M59" s="900"/>
      <c r="N59" s="900"/>
      <c r="O59" s="898"/>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K59" s="902"/>
      <c r="BL59" s="902"/>
      <c r="BM59" s="902"/>
      <c r="BN59" s="902"/>
      <c r="BO59" s="902"/>
      <c r="BP59" s="902"/>
      <c r="BQ59" s="902"/>
      <c r="BR59" s="902"/>
      <c r="BS59" s="902"/>
      <c r="BT59" s="902"/>
      <c r="BU59" s="902"/>
      <c r="BV59" s="902"/>
      <c r="BW59" s="902"/>
      <c r="BX59" s="902"/>
      <c r="BY59" s="902"/>
      <c r="BZ59" s="902"/>
      <c r="CA59" s="902"/>
      <c r="CB59" s="902"/>
      <c r="CC59" s="902"/>
      <c r="CD59" s="902"/>
      <c r="CE59" s="902"/>
    </row>
    <row r="60" spans="1:87" x14ac:dyDescent="0.35">
      <c r="C60" s="900"/>
      <c r="D60" s="900"/>
      <c r="E60" s="900"/>
      <c r="F60" s="900"/>
      <c r="G60" s="900"/>
      <c r="H60" s="900"/>
      <c r="I60" s="900"/>
      <c r="J60" s="900"/>
      <c r="K60" s="900"/>
      <c r="L60" s="900"/>
      <c r="M60" s="900"/>
      <c r="N60" s="900"/>
      <c r="O60" s="898"/>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0"/>
      <c r="BD60" s="900"/>
      <c r="BE60" s="900"/>
      <c r="BF60" s="900"/>
      <c r="BG60" s="900"/>
      <c r="BK60" s="902"/>
      <c r="BL60" s="902"/>
      <c r="BM60" s="902"/>
      <c r="BN60" s="902"/>
      <c r="BO60" s="902"/>
      <c r="BP60" s="902"/>
      <c r="BQ60" s="902"/>
      <c r="BR60" s="902"/>
      <c r="BS60" s="902"/>
      <c r="BT60" s="902"/>
      <c r="BU60" s="902"/>
      <c r="BV60" s="902"/>
      <c r="BW60" s="902"/>
      <c r="BX60" s="902"/>
      <c r="BY60" s="902"/>
      <c r="BZ60" s="902"/>
      <c r="CA60" s="902"/>
      <c r="CB60" s="902"/>
      <c r="CC60" s="902"/>
      <c r="CD60" s="902"/>
      <c r="CE60" s="902"/>
    </row>
    <row r="61" spans="1:87" x14ac:dyDescent="0.35">
      <c r="C61" s="900"/>
      <c r="D61" s="900"/>
      <c r="E61" s="900"/>
      <c r="F61" s="900"/>
      <c r="G61" s="900"/>
      <c r="H61" s="900"/>
      <c r="I61" s="900"/>
      <c r="J61" s="900"/>
      <c r="K61" s="900"/>
      <c r="L61" s="900"/>
      <c r="M61" s="900"/>
      <c r="N61" s="900"/>
      <c r="O61" s="898"/>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0"/>
      <c r="BD61" s="900"/>
      <c r="BE61" s="900"/>
      <c r="BF61" s="900"/>
      <c r="BG61" s="900"/>
      <c r="BK61" s="902"/>
      <c r="BL61" s="902"/>
      <c r="BM61" s="902"/>
      <c r="BN61" s="902"/>
      <c r="BO61" s="902"/>
      <c r="BP61" s="902"/>
      <c r="BQ61" s="902"/>
      <c r="BR61" s="902"/>
      <c r="BS61" s="902"/>
      <c r="BT61" s="902"/>
      <c r="BU61" s="902"/>
      <c r="BV61" s="902"/>
      <c r="BW61" s="902"/>
      <c r="BX61" s="902"/>
      <c r="BY61" s="902"/>
      <c r="BZ61" s="902"/>
      <c r="CA61" s="902"/>
      <c r="CB61" s="902"/>
      <c r="CC61" s="902"/>
      <c r="CD61" s="902"/>
      <c r="CE61" s="902"/>
    </row>
    <row r="62" spans="1:87" x14ac:dyDescent="0.35">
      <c r="C62" s="900"/>
      <c r="D62" s="900"/>
      <c r="E62" s="900"/>
      <c r="F62" s="900"/>
      <c r="G62" s="900"/>
      <c r="H62" s="900"/>
      <c r="I62" s="900"/>
      <c r="J62" s="900"/>
      <c r="K62" s="900"/>
      <c r="L62" s="900"/>
      <c r="M62" s="900"/>
      <c r="N62" s="900"/>
      <c r="O62" s="898"/>
      <c r="S62" s="900"/>
      <c r="T62" s="900"/>
      <c r="U62" s="900"/>
      <c r="V62" s="900"/>
      <c r="W62" s="900"/>
      <c r="X62" s="900"/>
      <c r="Y62" s="900"/>
      <c r="Z62" s="900"/>
      <c r="AA62" s="900"/>
      <c r="AB62" s="900"/>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K62" s="902"/>
      <c r="BL62" s="902"/>
      <c r="BM62" s="902"/>
      <c r="BN62" s="902"/>
      <c r="BO62" s="902"/>
      <c r="BP62" s="902"/>
      <c r="BQ62" s="902"/>
      <c r="BR62" s="902"/>
      <c r="BS62" s="902"/>
      <c r="BT62" s="902"/>
      <c r="BU62" s="902"/>
      <c r="BV62" s="902"/>
      <c r="BW62" s="902"/>
      <c r="BX62" s="902"/>
      <c r="BY62" s="902"/>
      <c r="BZ62" s="902"/>
      <c r="CA62" s="902"/>
      <c r="CB62" s="902"/>
      <c r="CC62" s="902"/>
      <c r="CD62" s="902"/>
      <c r="CE62" s="902"/>
    </row>
    <row r="63" spans="1:87" x14ac:dyDescent="0.35">
      <c r="C63" s="900"/>
      <c r="D63" s="900"/>
      <c r="E63" s="900"/>
      <c r="F63" s="900"/>
      <c r="G63" s="900"/>
      <c r="H63" s="900"/>
      <c r="I63" s="900"/>
      <c r="J63" s="900"/>
      <c r="K63" s="900"/>
      <c r="L63" s="900"/>
      <c r="M63" s="900"/>
      <c r="N63" s="900"/>
      <c r="O63" s="898"/>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0"/>
      <c r="AY63" s="900"/>
      <c r="AZ63" s="900"/>
      <c r="BA63" s="900"/>
      <c r="BB63" s="900"/>
      <c r="BC63" s="900"/>
      <c r="BD63" s="900"/>
      <c r="BE63" s="900"/>
      <c r="BF63" s="900"/>
      <c r="BG63" s="900"/>
      <c r="BK63" s="902"/>
      <c r="BL63" s="902"/>
      <c r="BM63" s="902"/>
      <c r="BN63" s="902"/>
      <c r="BO63" s="902"/>
      <c r="BP63" s="902"/>
      <c r="BQ63" s="902"/>
      <c r="BR63" s="902"/>
      <c r="BS63" s="902"/>
      <c r="BT63" s="902"/>
      <c r="BU63" s="902"/>
      <c r="BV63" s="902"/>
      <c r="BW63" s="902"/>
      <c r="BX63" s="902"/>
      <c r="BY63" s="902"/>
      <c r="BZ63" s="902"/>
      <c r="CA63" s="902"/>
      <c r="CB63" s="902"/>
      <c r="CC63" s="902"/>
      <c r="CD63" s="902"/>
      <c r="CE63" s="902"/>
    </row>
    <row r="64" spans="1:87" x14ac:dyDescent="0.35">
      <c r="C64" s="900"/>
      <c r="D64" s="900"/>
      <c r="E64" s="900"/>
      <c r="F64" s="900"/>
      <c r="G64" s="900"/>
      <c r="H64" s="900"/>
      <c r="I64" s="900"/>
      <c r="J64" s="900"/>
      <c r="K64" s="900"/>
      <c r="L64" s="900"/>
      <c r="M64" s="900"/>
      <c r="N64" s="900"/>
      <c r="O64" s="898"/>
      <c r="S64" s="900"/>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900"/>
      <c r="AS64" s="900"/>
      <c r="AT64" s="900"/>
      <c r="AU64" s="900"/>
      <c r="AV64" s="900"/>
      <c r="AW64" s="900"/>
      <c r="AX64" s="900"/>
      <c r="AY64" s="900"/>
      <c r="AZ64" s="900"/>
      <c r="BA64" s="900"/>
      <c r="BB64" s="900"/>
      <c r="BC64" s="900"/>
      <c r="BD64" s="900"/>
      <c r="BE64" s="900"/>
      <c r="BF64" s="900"/>
      <c r="BG64" s="900"/>
      <c r="BK64" s="902"/>
      <c r="BL64" s="902"/>
      <c r="BM64" s="902"/>
      <c r="BN64" s="902"/>
      <c r="BO64" s="902"/>
      <c r="BP64" s="902"/>
      <c r="BQ64" s="902"/>
      <c r="BR64" s="902"/>
      <c r="BS64" s="902"/>
      <c r="BT64" s="902"/>
      <c r="BU64" s="902"/>
      <c r="BV64" s="902"/>
      <c r="BW64" s="902"/>
      <c r="BX64" s="902"/>
      <c r="BY64" s="902"/>
      <c r="BZ64" s="902"/>
      <c r="CA64" s="902"/>
      <c r="CB64" s="902"/>
      <c r="CC64" s="902"/>
      <c r="CD64" s="902"/>
      <c r="CE64" s="902"/>
    </row>
    <row r="65" spans="3:83" x14ac:dyDescent="0.35">
      <c r="C65" s="900"/>
      <c r="D65" s="900"/>
      <c r="E65" s="900"/>
      <c r="F65" s="900"/>
      <c r="G65" s="900"/>
      <c r="H65" s="900"/>
      <c r="I65" s="900"/>
      <c r="J65" s="900"/>
      <c r="K65" s="900"/>
      <c r="L65" s="900"/>
      <c r="M65" s="900"/>
      <c r="N65" s="900"/>
      <c r="O65" s="898"/>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0"/>
      <c r="BF65" s="900"/>
      <c r="BG65" s="900"/>
      <c r="BK65" s="902"/>
      <c r="BL65" s="902"/>
      <c r="BM65" s="902"/>
      <c r="BN65" s="902"/>
      <c r="BO65" s="902"/>
      <c r="BP65" s="902"/>
      <c r="BQ65" s="902"/>
      <c r="BR65" s="902"/>
      <c r="BS65" s="902"/>
      <c r="BT65" s="902"/>
      <c r="BU65" s="902"/>
      <c r="BV65" s="902"/>
      <c r="BW65" s="902"/>
      <c r="BX65" s="902"/>
      <c r="BY65" s="902"/>
      <c r="BZ65" s="902"/>
      <c r="CA65" s="902"/>
      <c r="CB65" s="902"/>
      <c r="CC65" s="902"/>
      <c r="CD65" s="902"/>
      <c r="CE65" s="902"/>
    </row>
    <row r="66" spans="3:83" x14ac:dyDescent="0.35">
      <c r="C66" s="900"/>
      <c r="D66" s="900"/>
      <c r="E66" s="900"/>
      <c r="F66" s="900"/>
      <c r="G66" s="900"/>
      <c r="H66" s="900"/>
      <c r="I66" s="900"/>
      <c r="J66" s="900"/>
      <c r="K66" s="900"/>
      <c r="L66" s="900"/>
      <c r="M66" s="900"/>
      <c r="N66" s="900"/>
      <c r="O66" s="898"/>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0"/>
      <c r="BF66" s="900"/>
      <c r="BG66" s="900"/>
      <c r="BK66" s="902"/>
      <c r="BL66" s="902"/>
      <c r="BM66" s="902"/>
      <c r="BN66" s="902"/>
      <c r="BO66" s="902"/>
      <c r="BP66" s="902"/>
      <c r="BQ66" s="902"/>
      <c r="BR66" s="902"/>
      <c r="BS66" s="902"/>
      <c r="BT66" s="902"/>
      <c r="BU66" s="902"/>
      <c r="BV66" s="902"/>
      <c r="BW66" s="902"/>
      <c r="BX66" s="902"/>
      <c r="BY66" s="902"/>
      <c r="BZ66" s="902"/>
      <c r="CA66" s="902"/>
      <c r="CB66" s="902"/>
      <c r="CC66" s="902"/>
      <c r="CD66" s="902"/>
      <c r="CE66" s="902"/>
    </row>
    <row r="67" spans="3:83" x14ac:dyDescent="0.35">
      <c r="C67" s="900"/>
      <c r="D67" s="900"/>
      <c r="E67" s="900"/>
      <c r="F67" s="900"/>
      <c r="G67" s="900"/>
      <c r="H67" s="900"/>
      <c r="I67" s="900"/>
      <c r="J67" s="900"/>
      <c r="K67" s="900"/>
      <c r="L67" s="900"/>
      <c r="M67" s="900"/>
      <c r="N67" s="900"/>
      <c r="O67" s="898"/>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0"/>
      <c r="BF67" s="900"/>
      <c r="BG67" s="900"/>
      <c r="BK67" s="902"/>
      <c r="BL67" s="902"/>
      <c r="BM67" s="902"/>
      <c r="BN67" s="902"/>
      <c r="BO67" s="902"/>
      <c r="BP67" s="902"/>
      <c r="BQ67" s="902"/>
      <c r="BR67" s="902"/>
      <c r="BS67" s="902"/>
      <c r="BT67" s="902"/>
      <c r="BU67" s="902"/>
      <c r="BV67" s="902"/>
      <c r="BW67" s="902"/>
      <c r="BX67" s="902"/>
      <c r="BY67" s="902"/>
      <c r="BZ67" s="902"/>
      <c r="CA67" s="902"/>
      <c r="CB67" s="902"/>
      <c r="CC67" s="902"/>
      <c r="CD67" s="902"/>
      <c r="CE67" s="902"/>
    </row>
    <row r="68" spans="3:83" x14ac:dyDescent="0.35">
      <c r="C68" s="900"/>
      <c r="D68" s="900"/>
      <c r="E68" s="900"/>
      <c r="F68" s="900"/>
      <c r="G68" s="900"/>
      <c r="H68" s="900"/>
      <c r="I68" s="900"/>
      <c r="J68" s="900"/>
      <c r="K68" s="900"/>
      <c r="L68" s="900"/>
      <c r="M68" s="900"/>
      <c r="N68" s="900"/>
      <c r="O68" s="898"/>
      <c r="S68" s="900"/>
      <c r="T68" s="900"/>
      <c r="U68" s="900"/>
      <c r="V68" s="900"/>
      <c r="W68" s="900"/>
      <c r="X68" s="900"/>
      <c r="Y68" s="900"/>
      <c r="Z68" s="900"/>
      <c r="AA68" s="900"/>
      <c r="AB68" s="900"/>
      <c r="AC68" s="900"/>
      <c r="AD68" s="900"/>
      <c r="AE68" s="900"/>
      <c r="AF68" s="900"/>
      <c r="AG68" s="900"/>
      <c r="AH68" s="900"/>
      <c r="AI68" s="900"/>
      <c r="AJ68" s="900"/>
      <c r="AK68" s="900"/>
      <c r="AL68" s="900"/>
      <c r="AM68" s="900"/>
      <c r="AN68" s="900"/>
      <c r="AO68" s="900"/>
      <c r="AP68" s="900"/>
      <c r="AQ68" s="900"/>
      <c r="AR68" s="900"/>
      <c r="AS68" s="900"/>
      <c r="AT68" s="900"/>
      <c r="AU68" s="900"/>
      <c r="AV68" s="900"/>
      <c r="AW68" s="900"/>
      <c r="AX68" s="900"/>
      <c r="AY68" s="900"/>
      <c r="AZ68" s="900"/>
      <c r="BA68" s="900"/>
      <c r="BB68" s="900"/>
      <c r="BC68" s="900"/>
      <c r="BD68" s="900"/>
      <c r="BE68" s="900"/>
      <c r="BF68" s="900"/>
      <c r="BG68" s="900"/>
      <c r="BK68" s="902"/>
      <c r="BL68" s="902"/>
      <c r="BM68" s="902"/>
      <c r="BN68" s="902"/>
      <c r="BO68" s="902"/>
      <c r="BP68" s="902"/>
      <c r="BQ68" s="902"/>
      <c r="BR68" s="902"/>
      <c r="BS68" s="902"/>
      <c r="BT68" s="902"/>
      <c r="BU68" s="902"/>
      <c r="BV68" s="902"/>
      <c r="BW68" s="902"/>
      <c r="BX68" s="902"/>
      <c r="BY68" s="902"/>
      <c r="BZ68" s="902"/>
      <c r="CA68" s="902"/>
      <c r="CB68" s="902"/>
      <c r="CC68" s="902"/>
      <c r="CD68" s="902"/>
      <c r="CE68" s="902"/>
    </row>
    <row r="69" spans="3:83" x14ac:dyDescent="0.35">
      <c r="C69" s="900"/>
      <c r="D69" s="900"/>
      <c r="E69" s="900"/>
      <c r="F69" s="900"/>
      <c r="G69" s="900"/>
      <c r="H69" s="900"/>
      <c r="I69" s="900"/>
      <c r="J69" s="900"/>
      <c r="K69" s="900"/>
      <c r="L69" s="900"/>
      <c r="M69" s="900"/>
      <c r="N69" s="900"/>
      <c r="O69" s="898"/>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c r="AS69" s="900"/>
      <c r="AT69" s="900"/>
      <c r="AU69" s="900"/>
      <c r="AV69" s="900"/>
      <c r="AW69" s="900"/>
      <c r="AX69" s="900"/>
      <c r="AY69" s="900"/>
      <c r="AZ69" s="900"/>
      <c r="BA69" s="900"/>
      <c r="BB69" s="900"/>
      <c r="BC69" s="900"/>
      <c r="BD69" s="900"/>
      <c r="BE69" s="900"/>
      <c r="BF69" s="900"/>
      <c r="BG69" s="900"/>
      <c r="BK69" s="902"/>
      <c r="BL69" s="902"/>
      <c r="BM69" s="902"/>
      <c r="BN69" s="902"/>
      <c r="BO69" s="902"/>
      <c r="BP69" s="902"/>
      <c r="BQ69" s="902"/>
      <c r="BR69" s="902"/>
      <c r="BS69" s="902"/>
      <c r="BT69" s="902"/>
      <c r="BU69" s="902"/>
      <c r="BV69" s="902"/>
      <c r="BW69" s="902"/>
      <c r="BX69" s="902"/>
      <c r="BY69" s="902"/>
      <c r="BZ69" s="902"/>
      <c r="CA69" s="902"/>
      <c r="CB69" s="902"/>
      <c r="CC69" s="902"/>
      <c r="CD69" s="902"/>
      <c r="CE69" s="902"/>
    </row>
    <row r="70" spans="3:83" x14ac:dyDescent="0.35">
      <c r="C70" s="900"/>
      <c r="D70" s="900"/>
      <c r="E70" s="900"/>
      <c r="F70" s="900"/>
      <c r="G70" s="900"/>
      <c r="H70" s="900"/>
      <c r="I70" s="900"/>
      <c r="J70" s="900"/>
      <c r="K70" s="900"/>
      <c r="L70" s="900"/>
      <c r="M70" s="900"/>
      <c r="N70" s="900"/>
      <c r="O70" s="898"/>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K70" s="902"/>
      <c r="BL70" s="902"/>
      <c r="BM70" s="902"/>
      <c r="BN70" s="902"/>
      <c r="BO70" s="902"/>
      <c r="BP70" s="902"/>
      <c r="BQ70" s="902"/>
      <c r="BR70" s="902"/>
      <c r="BS70" s="902"/>
      <c r="BT70" s="902"/>
      <c r="BU70" s="902"/>
      <c r="BV70" s="902"/>
      <c r="BW70" s="902"/>
      <c r="BX70" s="902"/>
      <c r="BY70" s="902"/>
      <c r="BZ70" s="902"/>
      <c r="CA70" s="902"/>
      <c r="CB70" s="902"/>
      <c r="CC70" s="902"/>
      <c r="CD70" s="902"/>
      <c r="CE70" s="902"/>
    </row>
    <row r="71" spans="3:83" x14ac:dyDescent="0.35">
      <c r="C71" s="900"/>
      <c r="D71" s="900"/>
      <c r="E71" s="900"/>
      <c r="F71" s="900"/>
      <c r="G71" s="900"/>
      <c r="H71" s="900"/>
      <c r="I71" s="900"/>
      <c r="J71" s="900"/>
      <c r="K71" s="900"/>
      <c r="L71" s="900"/>
      <c r="M71" s="900"/>
      <c r="N71" s="900"/>
      <c r="O71" s="898"/>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c r="AS71" s="900"/>
      <c r="AT71" s="900"/>
      <c r="AU71" s="900"/>
      <c r="AV71" s="900"/>
      <c r="AW71" s="900"/>
      <c r="AX71" s="900"/>
      <c r="AY71" s="900"/>
      <c r="AZ71" s="900"/>
      <c r="BA71" s="900"/>
      <c r="BB71" s="900"/>
      <c r="BC71" s="900"/>
      <c r="BD71" s="900"/>
      <c r="BE71" s="900"/>
      <c r="BF71" s="900"/>
      <c r="BG71" s="900"/>
      <c r="BK71" s="902"/>
      <c r="BL71" s="902"/>
      <c r="BM71" s="902"/>
      <c r="BN71" s="902"/>
      <c r="BO71" s="902"/>
      <c r="BP71" s="902"/>
      <c r="BQ71" s="902"/>
      <c r="BR71" s="902"/>
      <c r="BS71" s="902"/>
      <c r="BT71" s="902"/>
      <c r="BU71" s="902"/>
      <c r="BV71" s="902"/>
      <c r="BW71" s="902"/>
      <c r="BX71" s="902"/>
      <c r="BY71" s="902"/>
      <c r="BZ71" s="902"/>
      <c r="CA71" s="902"/>
      <c r="CB71" s="902"/>
      <c r="CC71" s="902"/>
      <c r="CD71" s="902"/>
      <c r="CE71" s="902"/>
    </row>
    <row r="72" spans="3:83" x14ac:dyDescent="0.35">
      <c r="C72" s="900"/>
      <c r="D72" s="900"/>
      <c r="E72" s="900"/>
      <c r="F72" s="900"/>
      <c r="G72" s="900"/>
      <c r="H72" s="900"/>
      <c r="I72" s="900"/>
      <c r="J72" s="900"/>
      <c r="K72" s="900"/>
      <c r="L72" s="900"/>
      <c r="M72" s="900"/>
      <c r="N72" s="900"/>
      <c r="O72" s="898"/>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0"/>
      <c r="BD72" s="900"/>
      <c r="BE72" s="900"/>
      <c r="BF72" s="900"/>
      <c r="BG72" s="900"/>
      <c r="BK72" s="902"/>
      <c r="BL72" s="902"/>
      <c r="BM72" s="902"/>
      <c r="BN72" s="902"/>
      <c r="BO72" s="902"/>
      <c r="BP72" s="902"/>
      <c r="BQ72" s="902"/>
      <c r="BR72" s="902"/>
      <c r="BS72" s="902"/>
      <c r="BT72" s="902"/>
      <c r="BU72" s="902"/>
      <c r="BV72" s="902"/>
      <c r="BW72" s="902"/>
      <c r="BX72" s="902"/>
      <c r="BY72" s="902"/>
      <c r="BZ72" s="902"/>
      <c r="CA72" s="902"/>
      <c r="CB72" s="902"/>
      <c r="CC72" s="902"/>
      <c r="CD72" s="902"/>
      <c r="CE72" s="902"/>
    </row>
    <row r="73" spans="3:83" x14ac:dyDescent="0.35">
      <c r="C73" s="900"/>
      <c r="D73" s="900"/>
      <c r="E73" s="900"/>
      <c r="F73" s="900"/>
      <c r="G73" s="900"/>
      <c r="H73" s="900"/>
      <c r="I73" s="900"/>
      <c r="J73" s="900"/>
      <c r="K73" s="900"/>
      <c r="L73" s="900"/>
      <c r="M73" s="900"/>
      <c r="N73" s="900"/>
      <c r="O73" s="898"/>
      <c r="S73" s="900"/>
      <c r="T73" s="900"/>
      <c r="U73" s="900"/>
      <c r="V73" s="900"/>
      <c r="W73" s="900"/>
      <c r="X73" s="900"/>
      <c r="Y73" s="900"/>
      <c r="Z73" s="900"/>
      <c r="AA73" s="900"/>
      <c r="AB73" s="900"/>
      <c r="AC73" s="900"/>
      <c r="AD73" s="900"/>
      <c r="AE73" s="900"/>
      <c r="AF73" s="900"/>
      <c r="AG73" s="900"/>
      <c r="AH73" s="900"/>
      <c r="AI73" s="900"/>
      <c r="AJ73" s="900"/>
      <c r="AK73" s="900"/>
      <c r="AL73" s="900"/>
      <c r="AM73" s="900"/>
      <c r="AN73" s="900"/>
      <c r="AO73" s="900"/>
      <c r="AP73" s="900"/>
      <c r="AQ73" s="900"/>
      <c r="AR73" s="900"/>
      <c r="AS73" s="900"/>
      <c r="AT73" s="900"/>
      <c r="AU73" s="900"/>
      <c r="AV73" s="900"/>
      <c r="AW73" s="900"/>
      <c r="AX73" s="900"/>
      <c r="AY73" s="900"/>
      <c r="AZ73" s="900"/>
      <c r="BA73" s="900"/>
      <c r="BB73" s="900"/>
      <c r="BC73" s="900"/>
      <c r="BD73" s="900"/>
      <c r="BE73" s="900"/>
      <c r="BF73" s="900"/>
      <c r="BG73" s="900"/>
      <c r="BK73" s="902"/>
      <c r="BL73" s="902"/>
      <c r="BM73" s="902"/>
      <c r="BN73" s="902"/>
      <c r="BO73" s="902"/>
      <c r="BP73" s="902"/>
      <c r="BQ73" s="902"/>
      <c r="BR73" s="902"/>
      <c r="BS73" s="902"/>
      <c r="BT73" s="902"/>
      <c r="BU73" s="902"/>
      <c r="BV73" s="902"/>
      <c r="BW73" s="902"/>
      <c r="BX73" s="902"/>
      <c r="BY73" s="902"/>
      <c r="BZ73" s="902"/>
      <c r="CA73" s="902"/>
      <c r="CB73" s="902"/>
      <c r="CC73" s="902"/>
      <c r="CD73" s="902"/>
      <c r="CE73" s="902"/>
    </row>
    <row r="74" spans="3:83" x14ac:dyDescent="0.35">
      <c r="C74" s="900"/>
      <c r="D74" s="900"/>
      <c r="E74" s="900"/>
      <c r="F74" s="900"/>
      <c r="G74" s="900"/>
      <c r="H74" s="900"/>
      <c r="I74" s="900"/>
      <c r="J74" s="900"/>
      <c r="K74" s="900"/>
      <c r="L74" s="900"/>
      <c r="M74" s="900"/>
      <c r="N74" s="900"/>
      <c r="O74" s="898"/>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0"/>
      <c r="AY74" s="900"/>
      <c r="AZ74" s="900"/>
      <c r="BA74" s="900"/>
      <c r="BB74" s="900"/>
      <c r="BC74" s="900"/>
      <c r="BD74" s="900"/>
      <c r="BE74" s="900"/>
      <c r="BF74" s="900"/>
      <c r="BG74" s="900"/>
      <c r="BK74" s="902"/>
      <c r="BL74" s="902"/>
      <c r="BM74" s="902"/>
      <c r="BN74" s="902"/>
      <c r="BO74" s="902"/>
      <c r="BP74" s="902"/>
      <c r="BQ74" s="902"/>
      <c r="BR74" s="902"/>
      <c r="BS74" s="902"/>
      <c r="BT74" s="902"/>
      <c r="BU74" s="902"/>
      <c r="BV74" s="902"/>
      <c r="BW74" s="902"/>
      <c r="BX74" s="902"/>
      <c r="BY74" s="902"/>
      <c r="BZ74" s="902"/>
      <c r="CA74" s="902"/>
      <c r="CB74" s="902"/>
      <c r="CC74" s="902"/>
      <c r="CD74" s="902"/>
      <c r="CE74" s="902"/>
    </row>
    <row r="75" spans="3:83" x14ac:dyDescent="0.35">
      <c r="C75" s="900"/>
      <c r="D75" s="900"/>
      <c r="E75" s="900"/>
      <c r="F75" s="900"/>
      <c r="G75" s="900"/>
      <c r="H75" s="900"/>
      <c r="I75" s="900"/>
      <c r="J75" s="900"/>
      <c r="K75" s="900"/>
      <c r="L75" s="900"/>
      <c r="M75" s="900"/>
      <c r="N75" s="900"/>
      <c r="O75" s="898"/>
      <c r="S75" s="900"/>
      <c r="T75" s="900"/>
      <c r="U75" s="900"/>
      <c r="V75" s="900"/>
      <c r="W75" s="900"/>
      <c r="X75" s="900"/>
      <c r="Y75" s="900"/>
      <c r="Z75" s="900"/>
      <c r="AA75" s="900"/>
      <c r="AB75" s="900"/>
      <c r="AC75" s="900"/>
      <c r="AD75" s="900"/>
      <c r="AE75" s="900"/>
      <c r="AF75" s="900"/>
      <c r="AG75" s="900"/>
      <c r="AH75" s="900"/>
      <c r="AI75" s="900"/>
      <c r="AJ75" s="900"/>
      <c r="AK75" s="900"/>
      <c r="AL75" s="900"/>
      <c r="AM75" s="900"/>
      <c r="AN75" s="900"/>
      <c r="AO75" s="900"/>
      <c r="AP75" s="900"/>
      <c r="AQ75" s="900"/>
      <c r="AR75" s="900"/>
      <c r="AS75" s="900"/>
      <c r="AT75" s="900"/>
      <c r="AU75" s="900"/>
      <c r="AV75" s="900"/>
      <c r="AW75" s="900"/>
      <c r="AX75" s="900"/>
      <c r="AY75" s="900"/>
      <c r="AZ75" s="900"/>
      <c r="BA75" s="900"/>
      <c r="BB75" s="900"/>
      <c r="BC75" s="900"/>
      <c r="BD75" s="900"/>
      <c r="BE75" s="900"/>
      <c r="BF75" s="900"/>
      <c r="BG75" s="900"/>
      <c r="BK75" s="902"/>
      <c r="BL75" s="902"/>
      <c r="BM75" s="902"/>
      <c r="BN75" s="902"/>
      <c r="BO75" s="902"/>
      <c r="BP75" s="902"/>
      <c r="BQ75" s="902"/>
      <c r="BR75" s="902"/>
      <c r="BS75" s="902"/>
      <c r="BT75" s="902"/>
      <c r="BU75" s="902"/>
      <c r="BV75" s="902"/>
      <c r="BW75" s="902"/>
      <c r="BX75" s="902"/>
      <c r="BY75" s="902"/>
      <c r="BZ75" s="902"/>
      <c r="CA75" s="902"/>
      <c r="CB75" s="902"/>
      <c r="CC75" s="902"/>
      <c r="CD75" s="902"/>
      <c r="CE75" s="902"/>
    </row>
    <row r="76" spans="3:83" x14ac:dyDescent="0.35">
      <c r="C76" s="900"/>
      <c r="D76" s="900"/>
      <c r="E76" s="900"/>
      <c r="F76" s="900"/>
      <c r="G76" s="900"/>
      <c r="H76" s="900"/>
      <c r="I76" s="900"/>
      <c r="J76" s="900"/>
      <c r="K76" s="900"/>
      <c r="L76" s="900"/>
      <c r="M76" s="900"/>
      <c r="N76" s="900"/>
      <c r="O76" s="898"/>
      <c r="S76" s="900"/>
      <c r="T76" s="900"/>
      <c r="U76" s="900"/>
      <c r="V76" s="900"/>
      <c r="W76" s="900"/>
      <c r="X76" s="900"/>
      <c r="Y76" s="900"/>
      <c r="Z76" s="900"/>
      <c r="AA76" s="900"/>
      <c r="AB76" s="900"/>
      <c r="AC76" s="900"/>
      <c r="AD76" s="900"/>
      <c r="AE76" s="900"/>
      <c r="AF76" s="900"/>
      <c r="AG76" s="900"/>
      <c r="AH76" s="900"/>
      <c r="AI76" s="900"/>
      <c r="AJ76" s="900"/>
      <c r="AK76" s="900"/>
      <c r="AL76" s="900"/>
      <c r="AM76" s="900"/>
      <c r="AN76" s="900"/>
      <c r="AO76" s="900"/>
      <c r="AP76" s="900"/>
      <c r="AQ76" s="900"/>
      <c r="AR76" s="900"/>
      <c r="AS76" s="900"/>
      <c r="AT76" s="900"/>
      <c r="AU76" s="900"/>
      <c r="AV76" s="900"/>
      <c r="AW76" s="900"/>
      <c r="AX76" s="900"/>
      <c r="AY76" s="900"/>
      <c r="AZ76" s="900"/>
      <c r="BA76" s="900"/>
      <c r="BB76" s="900"/>
      <c r="BC76" s="900"/>
      <c r="BD76" s="900"/>
      <c r="BE76" s="900"/>
      <c r="BF76" s="900"/>
      <c r="BG76" s="900"/>
      <c r="BK76" s="902"/>
      <c r="BL76" s="902"/>
      <c r="BM76" s="902"/>
      <c r="BN76" s="902"/>
      <c r="BO76" s="902"/>
      <c r="BP76" s="902"/>
      <c r="BQ76" s="902"/>
      <c r="BR76" s="902"/>
      <c r="BS76" s="902"/>
      <c r="BT76" s="902"/>
      <c r="BU76" s="902"/>
      <c r="BV76" s="902"/>
      <c r="BW76" s="902"/>
      <c r="BX76" s="902"/>
      <c r="BY76" s="902"/>
      <c r="BZ76" s="902"/>
      <c r="CA76" s="902"/>
      <c r="CB76" s="902"/>
      <c r="CC76" s="902"/>
      <c r="CD76" s="902"/>
      <c r="CE76" s="902"/>
    </row>
    <row r="77" spans="3:83" x14ac:dyDescent="0.35">
      <c r="C77" s="900"/>
      <c r="D77" s="900"/>
      <c r="E77" s="900"/>
      <c r="F77" s="900"/>
      <c r="G77" s="900"/>
      <c r="H77" s="900"/>
      <c r="I77" s="900"/>
      <c r="J77" s="900"/>
      <c r="K77" s="900"/>
      <c r="L77" s="900"/>
      <c r="M77" s="900"/>
      <c r="N77" s="900"/>
      <c r="O77" s="898"/>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c r="AS77" s="900"/>
      <c r="AT77" s="900"/>
      <c r="AU77" s="900"/>
      <c r="AV77" s="900"/>
      <c r="AW77" s="900"/>
      <c r="AX77" s="900"/>
      <c r="AY77" s="900"/>
      <c r="AZ77" s="900"/>
      <c r="BA77" s="900"/>
      <c r="BB77" s="900"/>
      <c r="BC77" s="900"/>
      <c r="BD77" s="900"/>
      <c r="BE77" s="900"/>
      <c r="BF77" s="900"/>
      <c r="BG77" s="900"/>
      <c r="BK77" s="902"/>
      <c r="BL77" s="902"/>
      <c r="BM77" s="902"/>
      <c r="BN77" s="902"/>
      <c r="BO77" s="902"/>
      <c r="BP77" s="902"/>
      <c r="BQ77" s="902"/>
      <c r="BR77" s="902"/>
      <c r="BS77" s="902"/>
      <c r="BT77" s="902"/>
      <c r="BU77" s="902"/>
      <c r="BV77" s="902"/>
      <c r="BW77" s="902"/>
      <c r="BX77" s="902"/>
      <c r="BY77" s="902"/>
      <c r="BZ77" s="902"/>
      <c r="CA77" s="902"/>
      <c r="CB77" s="902"/>
      <c r="CC77" s="902"/>
      <c r="CD77" s="902"/>
      <c r="CE77" s="902"/>
    </row>
    <row r="78" spans="3:83" x14ac:dyDescent="0.35">
      <c r="C78" s="900"/>
      <c r="D78" s="900"/>
      <c r="E78" s="900"/>
      <c r="F78" s="900"/>
      <c r="G78" s="900"/>
      <c r="H78" s="900"/>
      <c r="I78" s="900"/>
      <c r="J78" s="900"/>
      <c r="K78" s="900"/>
      <c r="L78" s="900"/>
      <c r="M78" s="900"/>
      <c r="N78" s="900"/>
      <c r="O78" s="898"/>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0"/>
      <c r="BF78" s="900"/>
      <c r="BG78" s="900"/>
      <c r="BK78" s="902"/>
      <c r="BL78" s="902"/>
      <c r="BM78" s="902"/>
      <c r="BN78" s="902"/>
      <c r="BO78" s="902"/>
      <c r="BP78" s="902"/>
      <c r="BQ78" s="902"/>
      <c r="BR78" s="902"/>
      <c r="BS78" s="902"/>
      <c r="BT78" s="902"/>
      <c r="BU78" s="902"/>
      <c r="BV78" s="902"/>
      <c r="BW78" s="902"/>
      <c r="BX78" s="902"/>
      <c r="BY78" s="902"/>
      <c r="BZ78" s="902"/>
      <c r="CA78" s="902"/>
      <c r="CB78" s="902"/>
      <c r="CC78" s="902"/>
      <c r="CD78" s="902"/>
      <c r="CE78" s="902"/>
    </row>
    <row r="79" spans="3:83" x14ac:dyDescent="0.35">
      <c r="C79" s="900"/>
      <c r="D79" s="900"/>
      <c r="E79" s="900"/>
      <c r="F79" s="900"/>
      <c r="G79" s="900"/>
      <c r="H79" s="900"/>
      <c r="I79" s="900"/>
      <c r="J79" s="900"/>
      <c r="K79" s="900"/>
      <c r="L79" s="900"/>
      <c r="M79" s="900"/>
      <c r="N79" s="900"/>
      <c r="O79" s="898"/>
      <c r="S79" s="900"/>
      <c r="T79" s="900"/>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0"/>
      <c r="BF79" s="900"/>
      <c r="BG79" s="900"/>
      <c r="BK79" s="902"/>
      <c r="BL79" s="902"/>
      <c r="BM79" s="902"/>
      <c r="BN79" s="902"/>
      <c r="BO79" s="902"/>
      <c r="BP79" s="902"/>
      <c r="BQ79" s="902"/>
      <c r="BR79" s="902"/>
      <c r="BS79" s="902"/>
      <c r="BT79" s="902"/>
      <c r="BU79" s="902"/>
      <c r="BV79" s="902"/>
      <c r="BW79" s="902"/>
      <c r="BX79" s="902"/>
      <c r="BY79" s="902"/>
      <c r="BZ79" s="902"/>
      <c r="CA79" s="902"/>
      <c r="CB79" s="902"/>
      <c r="CC79" s="902"/>
      <c r="CD79" s="902"/>
      <c r="CE79" s="902"/>
    </row>
    <row r="80" spans="3:83" x14ac:dyDescent="0.35">
      <c r="C80" s="900"/>
      <c r="D80" s="900"/>
      <c r="E80" s="900"/>
      <c r="F80" s="900"/>
      <c r="G80" s="900"/>
      <c r="H80" s="900"/>
      <c r="I80" s="900"/>
      <c r="J80" s="900"/>
      <c r="K80" s="900"/>
      <c r="L80" s="900"/>
      <c r="M80" s="900"/>
      <c r="N80" s="900"/>
      <c r="O80" s="898"/>
      <c r="S80" s="900"/>
      <c r="T80" s="900"/>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0"/>
      <c r="BF80" s="900"/>
      <c r="BG80" s="900"/>
      <c r="BK80" s="902"/>
      <c r="BL80" s="902"/>
      <c r="BM80" s="902"/>
      <c r="BN80" s="902"/>
      <c r="BO80" s="902"/>
      <c r="BP80" s="902"/>
      <c r="BQ80" s="902"/>
      <c r="BR80" s="902"/>
      <c r="BS80" s="902"/>
      <c r="BT80" s="902"/>
      <c r="BU80" s="902"/>
      <c r="BV80" s="902"/>
      <c r="BW80" s="902"/>
      <c r="BX80" s="902"/>
      <c r="BY80" s="902"/>
      <c r="BZ80" s="902"/>
      <c r="CA80" s="902"/>
      <c r="CB80" s="902"/>
      <c r="CC80" s="902"/>
      <c r="CD80" s="902"/>
      <c r="CE80" s="902"/>
    </row>
    <row r="81" spans="3:83" x14ac:dyDescent="0.35">
      <c r="C81" s="900"/>
      <c r="D81" s="900"/>
      <c r="E81" s="900"/>
      <c r="F81" s="900"/>
      <c r="G81" s="900"/>
      <c r="H81" s="900"/>
      <c r="I81" s="900"/>
      <c r="J81" s="900"/>
      <c r="K81" s="900"/>
      <c r="L81" s="900"/>
      <c r="M81" s="900"/>
      <c r="N81" s="900"/>
      <c r="O81" s="899"/>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0"/>
      <c r="BF81" s="900"/>
      <c r="BG81" s="900"/>
      <c r="BK81" s="902"/>
      <c r="BL81" s="902"/>
      <c r="BM81" s="902"/>
      <c r="BN81" s="902"/>
      <c r="BO81" s="902"/>
      <c r="BP81" s="902"/>
      <c r="BQ81" s="902"/>
      <c r="BR81" s="902"/>
      <c r="BS81" s="902"/>
      <c r="BT81" s="902"/>
      <c r="BU81" s="902"/>
      <c r="BV81" s="902"/>
      <c r="BW81" s="902"/>
      <c r="BX81" s="902"/>
      <c r="BY81" s="902"/>
      <c r="BZ81" s="902"/>
      <c r="CA81" s="902"/>
      <c r="CB81" s="902"/>
      <c r="CC81" s="902"/>
      <c r="CD81" s="902"/>
      <c r="CE81" s="902"/>
    </row>
    <row r="82" spans="3:83" x14ac:dyDescent="0.35">
      <c r="C82" s="900"/>
      <c r="D82" s="900"/>
      <c r="E82" s="900"/>
      <c r="F82" s="900"/>
      <c r="G82" s="900"/>
      <c r="H82" s="900"/>
      <c r="I82" s="900"/>
      <c r="J82" s="900"/>
      <c r="K82" s="900"/>
      <c r="L82" s="900"/>
      <c r="M82" s="900"/>
      <c r="N82" s="900"/>
      <c r="O82" s="898"/>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0"/>
      <c r="BF82" s="900"/>
      <c r="BG82" s="900"/>
      <c r="BK82" s="902"/>
      <c r="BL82" s="902"/>
      <c r="BM82" s="902"/>
      <c r="BN82" s="902"/>
      <c r="BO82" s="902"/>
      <c r="BP82" s="902"/>
      <c r="BQ82" s="902"/>
      <c r="BR82" s="902"/>
      <c r="BS82" s="902"/>
      <c r="BT82" s="902"/>
      <c r="BU82" s="902"/>
      <c r="BV82" s="902"/>
      <c r="BW82" s="902"/>
      <c r="BX82" s="902"/>
      <c r="BY82" s="902"/>
      <c r="BZ82" s="902"/>
      <c r="CA82" s="902"/>
      <c r="CB82" s="902"/>
      <c r="CC82" s="902"/>
      <c r="CD82" s="902"/>
      <c r="CE82" s="902"/>
    </row>
    <row r="83" spans="3:83" x14ac:dyDescent="0.35">
      <c r="C83" s="900"/>
      <c r="D83" s="900"/>
      <c r="E83" s="900"/>
      <c r="F83" s="900"/>
      <c r="G83" s="900"/>
      <c r="H83" s="900"/>
      <c r="I83" s="900"/>
      <c r="J83" s="900"/>
      <c r="K83" s="900"/>
      <c r="L83" s="900"/>
      <c r="M83" s="900"/>
      <c r="N83" s="900"/>
      <c r="O83" s="898"/>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900"/>
      <c r="BF83" s="900"/>
      <c r="BG83" s="900"/>
      <c r="BK83" s="902"/>
      <c r="BL83" s="902"/>
      <c r="BM83" s="902"/>
      <c r="BN83" s="902"/>
      <c r="BO83" s="902"/>
      <c r="BP83" s="902"/>
      <c r="BQ83" s="902"/>
      <c r="BR83" s="902"/>
      <c r="BS83" s="902"/>
      <c r="BT83" s="902"/>
      <c r="BU83" s="902"/>
      <c r="BV83" s="902"/>
      <c r="BW83" s="902"/>
      <c r="BX83" s="902"/>
      <c r="BY83" s="902"/>
      <c r="BZ83" s="902"/>
      <c r="CA83" s="902"/>
      <c r="CB83" s="902"/>
      <c r="CC83" s="902"/>
      <c r="CD83" s="902"/>
      <c r="CE83" s="902"/>
    </row>
    <row r="84" spans="3:83" x14ac:dyDescent="0.35">
      <c r="C84" s="900"/>
      <c r="D84" s="900"/>
      <c r="E84" s="900"/>
      <c r="F84" s="900"/>
      <c r="G84" s="900"/>
      <c r="H84" s="900"/>
      <c r="I84" s="900"/>
      <c r="J84" s="900"/>
      <c r="K84" s="900"/>
      <c r="L84" s="900"/>
      <c r="M84" s="900"/>
      <c r="N84" s="900"/>
      <c r="O84" s="898"/>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K84" s="902"/>
      <c r="BL84" s="902"/>
      <c r="BM84" s="902"/>
      <c r="BN84" s="902"/>
      <c r="BO84" s="902"/>
      <c r="BP84" s="902"/>
      <c r="BQ84" s="902"/>
      <c r="BR84" s="902"/>
      <c r="BS84" s="902"/>
      <c r="BT84" s="902"/>
      <c r="BU84" s="902"/>
      <c r="BV84" s="902"/>
      <c r="BW84" s="902"/>
      <c r="BX84" s="902"/>
      <c r="BY84" s="902"/>
      <c r="BZ84" s="902"/>
      <c r="CA84" s="902"/>
      <c r="CB84" s="902"/>
      <c r="CC84" s="902"/>
      <c r="CD84" s="902"/>
      <c r="CE84" s="902"/>
    </row>
    <row r="85" spans="3:83" x14ac:dyDescent="0.35">
      <c r="C85" s="900"/>
      <c r="D85" s="900"/>
      <c r="E85" s="900"/>
      <c r="F85" s="900"/>
      <c r="G85" s="900"/>
      <c r="H85" s="900"/>
      <c r="I85" s="900"/>
      <c r="J85" s="900"/>
      <c r="K85" s="900"/>
      <c r="L85" s="900"/>
      <c r="M85" s="900"/>
      <c r="N85" s="900"/>
      <c r="O85" s="898"/>
      <c r="S85" s="900"/>
      <c r="T85" s="900"/>
      <c r="U85" s="900"/>
      <c r="V85" s="900"/>
      <c r="W85" s="900"/>
      <c r="X85" s="900"/>
      <c r="Y85" s="900"/>
      <c r="Z85" s="900"/>
      <c r="AA85" s="900"/>
      <c r="AB85" s="900"/>
      <c r="AC85" s="900"/>
      <c r="AD85" s="900"/>
      <c r="AE85" s="900"/>
      <c r="AF85" s="900"/>
      <c r="AG85" s="900"/>
      <c r="AH85" s="900"/>
      <c r="AI85" s="900"/>
      <c r="AJ85" s="900"/>
      <c r="AK85" s="900"/>
      <c r="AL85" s="900"/>
      <c r="AM85" s="900"/>
      <c r="AN85" s="900"/>
      <c r="AO85" s="900"/>
      <c r="AP85" s="900"/>
      <c r="AQ85" s="900"/>
      <c r="AR85" s="900"/>
      <c r="AS85" s="900"/>
      <c r="AT85" s="900"/>
      <c r="AU85" s="900"/>
      <c r="AV85" s="900"/>
      <c r="AW85" s="900"/>
      <c r="AX85" s="900"/>
      <c r="AY85" s="900"/>
      <c r="AZ85" s="900"/>
      <c r="BA85" s="900"/>
      <c r="BB85" s="900"/>
      <c r="BC85" s="900"/>
      <c r="BD85" s="900"/>
      <c r="BE85" s="900"/>
      <c r="BF85" s="900"/>
      <c r="BG85" s="901"/>
      <c r="BK85" s="902"/>
      <c r="BL85" s="902"/>
      <c r="BM85" s="902"/>
      <c r="BN85" s="902"/>
      <c r="BO85" s="902"/>
      <c r="BP85" s="902"/>
      <c r="BQ85" s="902"/>
      <c r="BR85" s="902"/>
      <c r="BS85" s="902"/>
      <c r="BT85" s="902"/>
      <c r="BU85" s="902"/>
      <c r="BV85" s="902"/>
      <c r="BW85" s="902"/>
      <c r="BX85" s="902"/>
      <c r="BY85" s="902"/>
      <c r="BZ85" s="902"/>
      <c r="CA85" s="902"/>
      <c r="CB85" s="902"/>
      <c r="CC85" s="902"/>
      <c r="CD85" s="902"/>
      <c r="CE85" s="902"/>
    </row>
    <row r="86" spans="3:83" x14ac:dyDescent="0.35">
      <c r="C86" s="900"/>
      <c r="D86" s="900"/>
      <c r="E86" s="900"/>
      <c r="F86" s="900"/>
      <c r="G86" s="900"/>
      <c r="H86" s="900"/>
      <c r="I86" s="900"/>
      <c r="J86" s="900"/>
      <c r="K86" s="900"/>
      <c r="L86" s="900"/>
      <c r="M86" s="900"/>
      <c r="N86" s="900"/>
      <c r="O86" s="898"/>
      <c r="S86" s="900"/>
      <c r="T86" s="900"/>
      <c r="U86" s="900"/>
      <c r="V86" s="900"/>
      <c r="W86" s="900"/>
      <c r="X86" s="900"/>
      <c r="Y86" s="900"/>
      <c r="Z86" s="900"/>
      <c r="AA86" s="900"/>
      <c r="AB86" s="900"/>
      <c r="AC86" s="900"/>
      <c r="AD86" s="900"/>
      <c r="AE86" s="900"/>
      <c r="AF86" s="900"/>
      <c r="AG86" s="900"/>
      <c r="AH86" s="900"/>
      <c r="AI86" s="900"/>
      <c r="AJ86" s="900"/>
      <c r="AK86" s="900"/>
      <c r="AL86" s="900"/>
      <c r="AM86" s="900"/>
      <c r="AN86" s="900"/>
      <c r="AO86" s="900"/>
      <c r="AP86" s="900"/>
      <c r="AQ86" s="900"/>
      <c r="AR86" s="900"/>
      <c r="AS86" s="900"/>
      <c r="AT86" s="900"/>
      <c r="AU86" s="900"/>
      <c r="AV86" s="900"/>
      <c r="AW86" s="900"/>
      <c r="AX86" s="900"/>
      <c r="AY86" s="900"/>
      <c r="AZ86" s="900"/>
      <c r="BA86" s="900"/>
      <c r="BB86" s="900"/>
      <c r="BC86" s="900"/>
      <c r="BD86" s="900"/>
      <c r="BE86" s="900"/>
      <c r="BF86" s="900"/>
      <c r="BG86" s="900"/>
      <c r="BK86" s="902"/>
      <c r="BL86" s="902"/>
      <c r="BM86" s="902"/>
      <c r="BN86" s="902"/>
      <c r="BO86" s="902"/>
      <c r="BP86" s="902"/>
      <c r="BQ86" s="902"/>
      <c r="BR86" s="902"/>
      <c r="BS86" s="902"/>
      <c r="BT86" s="902"/>
      <c r="BU86" s="902"/>
      <c r="BV86" s="902"/>
      <c r="BW86" s="902"/>
      <c r="BX86" s="902"/>
      <c r="BY86" s="902"/>
      <c r="BZ86" s="902"/>
      <c r="CA86" s="902"/>
      <c r="CB86" s="902"/>
      <c r="CC86" s="902"/>
      <c r="CD86" s="902"/>
      <c r="CE86" s="902"/>
    </row>
    <row r="87" spans="3:83" x14ac:dyDescent="0.35">
      <c r="C87" s="900"/>
      <c r="D87" s="900"/>
      <c r="E87" s="900"/>
      <c r="F87" s="900"/>
      <c r="G87" s="900"/>
      <c r="H87" s="900"/>
      <c r="I87" s="900"/>
      <c r="J87" s="900"/>
      <c r="K87" s="900"/>
      <c r="L87" s="900"/>
      <c r="M87" s="900"/>
      <c r="N87" s="900"/>
      <c r="O87" s="898"/>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0"/>
      <c r="AS87" s="900"/>
      <c r="AT87" s="900"/>
      <c r="AU87" s="900"/>
      <c r="AV87" s="900"/>
      <c r="AW87" s="900"/>
      <c r="AX87" s="900"/>
      <c r="AY87" s="900"/>
      <c r="AZ87" s="900"/>
      <c r="BA87" s="900"/>
      <c r="BB87" s="900"/>
      <c r="BC87" s="900"/>
      <c r="BD87" s="900"/>
      <c r="BE87" s="900"/>
      <c r="BF87" s="900"/>
      <c r="BG87" s="900"/>
      <c r="BK87" s="902"/>
      <c r="BL87" s="902"/>
      <c r="BM87" s="902"/>
      <c r="BN87" s="902"/>
      <c r="BO87" s="902"/>
      <c r="BP87" s="902"/>
      <c r="BQ87" s="902"/>
      <c r="BR87" s="902"/>
      <c r="BS87" s="902"/>
      <c r="BT87" s="902"/>
      <c r="BU87" s="902"/>
      <c r="BV87" s="902"/>
      <c r="BW87" s="902"/>
      <c r="BX87" s="902"/>
      <c r="BY87" s="902"/>
      <c r="BZ87" s="902"/>
      <c r="CA87" s="902"/>
      <c r="CB87" s="902"/>
      <c r="CC87" s="902"/>
      <c r="CD87" s="902"/>
      <c r="CE87" s="902"/>
    </row>
    <row r="88" spans="3:83" x14ac:dyDescent="0.35">
      <c r="C88" s="900"/>
      <c r="D88" s="900"/>
      <c r="E88" s="900"/>
      <c r="F88" s="900"/>
      <c r="G88" s="900"/>
      <c r="H88" s="900"/>
      <c r="I88" s="900"/>
      <c r="J88" s="900"/>
      <c r="K88" s="900"/>
      <c r="L88" s="900"/>
      <c r="M88" s="900"/>
      <c r="N88" s="900"/>
      <c r="O88" s="898"/>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900"/>
      <c r="BF88" s="900"/>
      <c r="BG88" s="900"/>
      <c r="BK88" s="902"/>
      <c r="BL88" s="902"/>
      <c r="BM88" s="902"/>
      <c r="BN88" s="902"/>
      <c r="BO88" s="902"/>
      <c r="BP88" s="902"/>
      <c r="BQ88" s="902"/>
      <c r="BR88" s="902"/>
      <c r="BS88" s="902"/>
      <c r="BT88" s="902"/>
      <c r="BU88" s="902"/>
      <c r="BV88" s="902"/>
      <c r="BW88" s="902"/>
      <c r="BX88" s="902"/>
      <c r="BY88" s="902"/>
      <c r="BZ88" s="902"/>
      <c r="CA88" s="902"/>
      <c r="CB88" s="902"/>
      <c r="CC88" s="902"/>
      <c r="CD88" s="902"/>
      <c r="CE88" s="902"/>
    </row>
    <row r="89" spans="3:83" x14ac:dyDescent="0.35">
      <c r="C89" s="900"/>
      <c r="D89" s="900"/>
      <c r="E89" s="900"/>
      <c r="F89" s="900"/>
      <c r="G89" s="900"/>
      <c r="H89" s="900"/>
      <c r="I89" s="900"/>
      <c r="J89" s="900"/>
      <c r="K89" s="900"/>
      <c r="L89" s="900"/>
      <c r="M89" s="900"/>
      <c r="N89" s="900"/>
      <c r="O89" s="898"/>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0"/>
      <c r="BF89" s="900"/>
      <c r="BG89" s="900"/>
      <c r="BK89" s="902"/>
      <c r="BL89" s="902"/>
      <c r="BM89" s="902"/>
      <c r="BN89" s="902"/>
      <c r="BO89" s="902"/>
      <c r="BP89" s="902"/>
      <c r="BQ89" s="902"/>
      <c r="BR89" s="902"/>
      <c r="BS89" s="902"/>
      <c r="BT89" s="902"/>
      <c r="BU89" s="902"/>
      <c r="BV89" s="902"/>
      <c r="BW89" s="902"/>
      <c r="BX89" s="902"/>
      <c r="BY89" s="902"/>
      <c r="BZ89" s="902"/>
      <c r="CA89" s="902"/>
      <c r="CB89" s="902"/>
      <c r="CC89" s="902"/>
      <c r="CD89" s="902"/>
      <c r="CE89" s="902"/>
    </row>
    <row r="90" spans="3:83" x14ac:dyDescent="0.35">
      <c r="C90" s="900"/>
      <c r="D90" s="900"/>
      <c r="E90" s="900"/>
      <c r="F90" s="900"/>
      <c r="G90" s="900"/>
      <c r="H90" s="900"/>
      <c r="I90" s="900"/>
      <c r="J90" s="900"/>
      <c r="K90" s="900"/>
      <c r="L90" s="900"/>
      <c r="M90" s="900"/>
      <c r="N90" s="900"/>
      <c r="O90" s="898"/>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0"/>
      <c r="BF90" s="900"/>
      <c r="BG90" s="900"/>
      <c r="BK90" s="902"/>
      <c r="BL90" s="902"/>
      <c r="BM90" s="902"/>
      <c r="BN90" s="902"/>
      <c r="BO90" s="902"/>
      <c r="BP90" s="902"/>
      <c r="BQ90" s="902"/>
      <c r="BR90" s="902"/>
      <c r="BS90" s="902"/>
      <c r="BT90" s="902"/>
      <c r="BU90" s="902"/>
      <c r="BV90" s="902"/>
      <c r="BW90" s="902"/>
      <c r="BX90" s="902"/>
      <c r="BY90" s="902"/>
      <c r="BZ90" s="902"/>
      <c r="CA90" s="902"/>
      <c r="CB90" s="902"/>
      <c r="CC90" s="902"/>
      <c r="CD90" s="902"/>
      <c r="CE90" s="902"/>
    </row>
    <row r="91" spans="3:83" x14ac:dyDescent="0.35">
      <c r="C91" s="900"/>
      <c r="D91" s="900"/>
      <c r="E91" s="900"/>
      <c r="F91" s="900"/>
      <c r="G91" s="900"/>
      <c r="H91" s="900"/>
      <c r="I91" s="900"/>
      <c r="J91" s="900"/>
      <c r="K91" s="900"/>
      <c r="L91" s="900"/>
      <c r="M91" s="900"/>
      <c r="N91" s="900"/>
      <c r="O91" s="898"/>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0"/>
      <c r="BF91" s="900"/>
      <c r="BG91" s="900"/>
      <c r="BK91" s="902"/>
      <c r="BL91" s="902"/>
      <c r="BM91" s="902"/>
      <c r="BN91" s="902"/>
      <c r="BO91" s="902"/>
      <c r="BP91" s="902"/>
      <c r="BQ91" s="902"/>
      <c r="BR91" s="902"/>
      <c r="BS91" s="902"/>
      <c r="BT91" s="902"/>
      <c r="BU91" s="902"/>
      <c r="BV91" s="902"/>
      <c r="BW91" s="902"/>
      <c r="BX91" s="902"/>
      <c r="BY91" s="902"/>
      <c r="BZ91" s="902"/>
      <c r="CA91" s="902"/>
      <c r="CB91" s="902"/>
      <c r="CC91" s="902"/>
      <c r="CD91" s="902"/>
      <c r="CE91" s="902"/>
    </row>
    <row r="92" spans="3:83" x14ac:dyDescent="0.35">
      <c r="C92" s="829"/>
      <c r="D92" s="829"/>
      <c r="E92" s="829"/>
      <c r="F92" s="829"/>
      <c r="G92" s="829"/>
      <c r="H92" s="829"/>
      <c r="I92" s="830"/>
      <c r="J92" s="829"/>
      <c r="K92" s="829"/>
      <c r="L92" s="829"/>
      <c r="M92" s="829"/>
      <c r="N92" s="829"/>
    </row>
    <row r="93" spans="3:83" x14ac:dyDescent="0.35">
      <c r="C93" s="829"/>
      <c r="D93" s="829"/>
      <c r="E93" s="829"/>
      <c r="F93" s="829"/>
      <c r="G93" s="829"/>
      <c r="H93" s="829"/>
      <c r="I93" s="830"/>
      <c r="J93" s="829"/>
      <c r="K93" s="829"/>
      <c r="L93" s="829"/>
      <c r="M93" s="829"/>
      <c r="N93" s="829"/>
    </row>
    <row r="94" spans="3:83" x14ac:dyDescent="0.35">
      <c r="C94" s="829"/>
      <c r="D94" s="829"/>
      <c r="E94" s="829"/>
      <c r="F94" s="829"/>
      <c r="G94" s="829"/>
      <c r="H94" s="829"/>
      <c r="I94" s="830"/>
      <c r="J94" s="829"/>
      <c r="K94" s="829"/>
      <c r="L94" s="829"/>
      <c r="M94" s="829"/>
      <c r="N94" s="829"/>
    </row>
    <row r="95" spans="3:83" x14ac:dyDescent="0.35">
      <c r="C95" s="829"/>
      <c r="D95" s="829"/>
      <c r="E95" s="829"/>
      <c r="F95" s="829"/>
      <c r="G95" s="829"/>
      <c r="H95" s="829"/>
      <c r="I95" s="830"/>
      <c r="J95" s="829"/>
      <c r="K95" s="829"/>
      <c r="L95" s="829"/>
      <c r="M95" s="829"/>
      <c r="N95" s="829"/>
    </row>
    <row r="96" spans="3:83" x14ac:dyDescent="0.35">
      <c r="C96" s="829"/>
      <c r="D96" s="829"/>
      <c r="E96" s="829"/>
      <c r="F96" s="829"/>
      <c r="G96" s="829"/>
      <c r="H96" s="829"/>
      <c r="I96" s="830"/>
      <c r="J96" s="829"/>
      <c r="K96" s="829"/>
      <c r="L96" s="829"/>
      <c r="M96" s="829"/>
      <c r="N96" s="829"/>
    </row>
    <row r="97" spans="3:14" x14ac:dyDescent="0.35">
      <c r="C97" s="829"/>
      <c r="D97" s="829"/>
      <c r="E97" s="829"/>
      <c r="F97" s="829"/>
      <c r="G97" s="829"/>
      <c r="H97" s="829"/>
      <c r="I97" s="830"/>
      <c r="J97" s="829"/>
      <c r="K97" s="829"/>
      <c r="L97" s="829"/>
      <c r="M97" s="829"/>
      <c r="N97" s="829"/>
    </row>
    <row r="98" spans="3:14" x14ac:dyDescent="0.35">
      <c r="C98" s="829"/>
      <c r="D98" s="829"/>
      <c r="E98" s="829"/>
      <c r="F98" s="829"/>
      <c r="G98" s="829"/>
      <c r="H98" s="829"/>
      <c r="I98" s="830"/>
      <c r="J98" s="829"/>
      <c r="K98" s="829"/>
      <c r="L98" s="829"/>
      <c r="M98" s="829"/>
      <c r="N98" s="829"/>
    </row>
    <row r="99" spans="3:14" x14ac:dyDescent="0.35">
      <c r="C99" s="829"/>
      <c r="D99" s="829"/>
      <c r="E99" s="829"/>
      <c r="F99" s="829"/>
      <c r="G99" s="829"/>
      <c r="H99" s="829"/>
      <c r="I99" s="830"/>
      <c r="J99" s="829"/>
      <c r="K99" s="829"/>
      <c r="L99" s="829"/>
      <c r="M99" s="829"/>
      <c r="N99" s="829"/>
    </row>
    <row r="100" spans="3:14" x14ac:dyDescent="0.35">
      <c r="C100" s="829"/>
      <c r="D100" s="829"/>
      <c r="E100" s="829"/>
      <c r="F100" s="829"/>
      <c r="G100" s="829"/>
      <c r="H100" s="829"/>
      <c r="I100" s="830"/>
      <c r="J100" s="829"/>
      <c r="K100" s="829"/>
      <c r="L100" s="829"/>
      <c r="M100" s="829"/>
      <c r="N100" s="829"/>
    </row>
  </sheetData>
  <phoneticPr fontId="2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dimension ref="A1:CL61"/>
  <sheetViews>
    <sheetView zoomScaleNormal="100" workbookViewId="0">
      <pane xSplit="2" ySplit="2" topLeftCell="BL3" activePane="bottomRight" state="frozen"/>
      <selection activeCell="H44" sqref="H44"/>
      <selection pane="topRight" activeCell="H44" sqref="H44"/>
      <selection pane="bottomLeft" activeCell="H44" sqref="H44"/>
      <selection pane="bottomRight" activeCell="CG4" sqref="CG4"/>
    </sheetView>
  </sheetViews>
  <sheetFormatPr defaultColWidth="9.26953125" defaultRowHeight="14.5" x14ac:dyDescent="0.35"/>
  <cols>
    <col min="1" max="1" width="18" style="15" customWidth="1"/>
    <col min="2" max="2" width="24.7265625" style="15" bestFit="1" customWidth="1"/>
    <col min="3" max="8" width="5.81640625" style="24" customWidth="1"/>
    <col min="9" max="9" width="5.81640625" style="626" customWidth="1"/>
    <col min="10" max="15" width="5.81640625" style="24" customWidth="1"/>
    <col min="16" max="16" width="9.81640625" style="24" customWidth="1"/>
    <col min="17" max="17" width="9.7265625" style="24" bestFit="1" customWidth="1"/>
    <col min="18" max="18" width="6.7265625" style="24" customWidth="1"/>
    <col min="19" max="20" width="8.54296875" style="24" bestFit="1" customWidth="1"/>
    <col min="21" max="21" width="8.453125" style="24" bestFit="1" customWidth="1"/>
    <col min="22" max="24" width="8.54296875" style="24" bestFit="1" customWidth="1"/>
    <col min="25" max="25" width="8.26953125" style="24" bestFit="1" customWidth="1"/>
    <col min="26" max="27" width="8.54296875" style="24" bestFit="1" customWidth="1"/>
    <col min="28" max="28" width="8.54296875" style="753" bestFit="1" customWidth="1"/>
    <col min="29" max="29" width="8.26953125" style="753" bestFit="1" customWidth="1"/>
    <col min="30" max="32" width="8.54296875" style="753" bestFit="1" customWidth="1"/>
    <col min="33" max="33" width="8.26953125" style="753" bestFit="1" customWidth="1"/>
    <col min="34" max="36" width="8.54296875" style="753" bestFit="1" customWidth="1"/>
    <col min="37" max="37" width="8.26953125" style="742" bestFit="1" customWidth="1"/>
    <col min="38" max="40" width="8.54296875" style="742" bestFit="1" customWidth="1"/>
    <col min="41" max="41" width="8.54296875" style="755" bestFit="1" customWidth="1"/>
    <col min="42" max="44" width="8.81640625" style="753" bestFit="1" customWidth="1"/>
    <col min="45" max="45" width="8.26953125" style="753" bestFit="1" customWidth="1"/>
    <col min="46" max="49" width="8.54296875" style="753" bestFit="1" customWidth="1"/>
    <col min="50" max="52" width="8.81640625" style="753" bestFit="1" customWidth="1"/>
    <col min="53" max="53" width="8.54296875" style="753" bestFit="1" customWidth="1"/>
    <col min="54" max="56" width="8.81640625" style="753" bestFit="1" customWidth="1"/>
    <col min="57" max="57" width="8.54296875" style="753" bestFit="1" customWidth="1"/>
    <col min="58" max="59" width="8.54296875" style="753" customWidth="1"/>
    <col min="60" max="60" width="10.7265625" style="17" customWidth="1"/>
    <col min="61" max="61" width="10.26953125" style="17" bestFit="1" customWidth="1"/>
    <col min="62" max="62" width="7.26953125" style="39" customWidth="1"/>
    <col min="63" max="63" width="8.1796875" style="15" bestFit="1" customWidth="1"/>
    <col min="64" max="64" width="8.453125" style="40" bestFit="1" customWidth="1"/>
    <col min="65" max="65" width="8.1796875" style="40" bestFit="1" customWidth="1"/>
    <col min="66" max="66" width="8.453125" style="40" bestFit="1" customWidth="1"/>
    <col min="67" max="67" width="8.1796875" style="40" bestFit="1" customWidth="1"/>
    <col min="68" max="68" width="8.453125" style="40" bestFit="1" customWidth="1"/>
    <col min="69" max="69" width="8.1796875" style="40" bestFit="1" customWidth="1"/>
    <col min="70" max="70" width="8.453125" style="40" bestFit="1" customWidth="1"/>
    <col min="71" max="71" width="8.1796875" style="40" bestFit="1" customWidth="1"/>
    <col min="72" max="72" width="8.453125" style="40" bestFit="1" customWidth="1"/>
    <col min="73" max="73" width="8.1796875" style="40" bestFit="1" customWidth="1"/>
    <col min="74" max="75" width="8.453125" style="40" bestFit="1" customWidth="1"/>
    <col min="76" max="76" width="8.7265625" style="40" bestFit="1" customWidth="1"/>
    <col min="77" max="77" width="8.1796875" style="40" bestFit="1" customWidth="1"/>
    <col min="78" max="79" width="8.453125" style="40" bestFit="1" customWidth="1"/>
    <col min="80" max="80" width="8.7265625" style="40" bestFit="1" customWidth="1"/>
    <col min="81" max="81" width="8.453125" style="40" bestFit="1" customWidth="1"/>
    <col min="82" max="83" width="8.7265625" style="40" customWidth="1"/>
    <col min="84" max="85" width="9.7265625" style="15" bestFit="1" customWidth="1"/>
    <col min="86" max="86" width="9.26953125" style="15"/>
    <col min="87" max="87" width="11.26953125" style="40" bestFit="1" customWidth="1"/>
    <col min="88" max="16384" width="9.26953125" style="519"/>
  </cols>
  <sheetData>
    <row r="1" spans="1:90" x14ac:dyDescent="0.35">
      <c r="A1" s="16" t="str">
        <f>'Table 1(Q3''24)'!A1</f>
        <v>Q3'24 forecast</v>
      </c>
      <c r="D1" s="732"/>
      <c r="T1" s="741"/>
      <c r="U1" s="741"/>
      <c r="V1" s="741"/>
      <c r="W1" s="741"/>
      <c r="X1" s="741"/>
      <c r="Y1" s="741"/>
      <c r="Z1" s="741"/>
      <c r="AA1" s="741"/>
      <c r="AB1" s="742"/>
      <c r="AC1" s="742"/>
      <c r="AD1" s="742"/>
      <c r="AE1" s="742"/>
      <c r="AF1" s="742"/>
      <c r="AG1" s="742"/>
      <c r="AH1" s="742"/>
      <c r="AI1" s="742"/>
      <c r="AJ1" s="742"/>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119</v>
      </c>
      <c r="B2" s="12"/>
      <c r="C2" s="176">
        <v>2013</v>
      </c>
      <c r="D2" s="176">
        <v>2014</v>
      </c>
      <c r="E2" s="176">
        <v>2015</v>
      </c>
      <c r="F2" s="176">
        <v>2016</v>
      </c>
      <c r="G2" s="176">
        <v>2017</v>
      </c>
      <c r="H2" s="176">
        <v>2018</v>
      </c>
      <c r="I2" s="641">
        <v>2019</v>
      </c>
      <c r="J2" s="176">
        <v>2020</v>
      </c>
      <c r="K2" s="176">
        <v>2021</v>
      </c>
      <c r="L2" s="176">
        <v>2022</v>
      </c>
      <c r="M2" s="176">
        <v>2023</v>
      </c>
      <c r="N2" s="176" t="str">
        <f>'Table 1(Q3''24)'!N2</f>
        <v>2024f</v>
      </c>
      <c r="O2" s="176" t="str">
        <f>'Table 1(Q3''24)'!O2</f>
        <v>2025f</v>
      </c>
      <c r="P2" s="112" t="str">
        <f>'Table 1(Q3''24)'!P2</f>
        <v>2024f/2023 Growth %</v>
      </c>
      <c r="Q2" s="112" t="str">
        <f>'Table 1(Q3''24)'!Q2</f>
        <v>2025f/2024f Growth %</v>
      </c>
      <c r="R2" s="760"/>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30" t="str">
        <f>'Table 1(Q3''24)'!BH2</f>
        <v>Q3'24/Q3'23 Growth %</v>
      </c>
      <c r="BI2" s="530" t="str">
        <f>'Table 1(Q3''24)'!BI2</f>
        <v>Q32'24/Q2'24 Growth %</v>
      </c>
      <c r="BJ2" s="708"/>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186</v>
      </c>
      <c r="CC2" s="532" t="s">
        <v>193</v>
      </c>
      <c r="CD2" s="532" t="s">
        <v>210</v>
      </c>
      <c r="CE2" s="532" t="s">
        <v>225</v>
      </c>
      <c r="CF2" s="533" t="str">
        <f>'Table 1(Q3''24)'!CF2</f>
        <v>H1'24/H2'23 Growth %</v>
      </c>
      <c r="CG2" s="533" t="str">
        <f>'Table 1(Q3''24)'!CG2</f>
        <v>H1'24H2'23 Growth %</v>
      </c>
      <c r="CH2" s="175"/>
      <c r="CI2" s="176" t="s">
        <v>69</v>
      </c>
    </row>
    <row r="3" spans="1:90" x14ac:dyDescent="0.35">
      <c r="A3" s="110" t="s">
        <v>33</v>
      </c>
      <c r="B3" s="24"/>
      <c r="J3" s="733"/>
      <c r="K3" s="733"/>
      <c r="L3" s="733"/>
      <c r="M3" s="733"/>
      <c r="N3" s="733"/>
      <c r="O3" s="733"/>
      <c r="R3" s="527"/>
      <c r="T3" s="2"/>
      <c r="U3" s="2"/>
      <c r="V3" s="2"/>
      <c r="W3" s="2"/>
      <c r="X3" s="2"/>
      <c r="Y3" s="2"/>
      <c r="Z3" s="2"/>
      <c r="AA3" s="2"/>
      <c r="AB3" s="103"/>
      <c r="AC3" s="103"/>
      <c r="AD3" s="103"/>
      <c r="AE3" s="103"/>
      <c r="AF3" s="103"/>
      <c r="AG3" s="103"/>
      <c r="AH3" s="103"/>
      <c r="AI3" s="103"/>
      <c r="AJ3" s="103"/>
      <c r="AK3" s="552"/>
      <c r="AL3" s="552"/>
      <c r="AM3" s="552"/>
      <c r="AN3" s="552"/>
      <c r="AO3" s="743"/>
      <c r="AP3" s="24"/>
      <c r="AQ3" s="24"/>
      <c r="AR3" s="24"/>
      <c r="AS3" s="24"/>
      <c r="AT3" s="24"/>
      <c r="AU3" s="24"/>
      <c r="AV3" s="24"/>
      <c r="AW3" s="24"/>
      <c r="AX3" s="24"/>
      <c r="AY3" s="24"/>
      <c r="AZ3" s="24"/>
      <c r="BA3" s="24"/>
      <c r="BB3" s="24"/>
      <c r="BC3" s="24"/>
      <c r="BD3" s="24"/>
      <c r="BE3" s="24"/>
      <c r="BF3" s="24"/>
      <c r="BG3" s="24"/>
      <c r="BH3" s="535"/>
      <c r="BJ3" s="709"/>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174.99684540886977</v>
      </c>
      <c r="O4" s="555">
        <f t="shared" si="2"/>
        <v>172.62022399911291</v>
      </c>
      <c r="P4" s="492">
        <f>IF(ISERROR(N4/M4),"N/A",IF(M4&lt;0,"N/A",IF(N4&lt;0,"N/A",IF(N4/M4-1&gt;300%,"&gt;±300%",IF(N4/M4-1&lt;-300%,"&gt;±300%",N4/M4-1)))))</f>
        <v>4.0599380857484491E-3</v>
      </c>
      <c r="Q4" s="492">
        <f>IF(ISERROR(O4/N4),"N/A",IF(N4&lt;0,"N/A",IF(O4&lt;0,"N/A",IF(O4/N4-1&gt;300%,"&gt;±300%",IF(O4/N4-1&lt;-300%,"&gt;±300%",O4/N4-1)))))</f>
        <v>-1.3580938583230062E-2</v>
      </c>
      <c r="R4" s="199"/>
      <c r="S4" s="555">
        <f>'Table 1(Q3''24)'!S4/32.15074</f>
        <v>40.901080348383893</v>
      </c>
      <c r="T4" s="555">
        <f>'Table 1(Q3''24)'!T4/32.15074</f>
        <v>44.011428663850353</v>
      </c>
      <c r="U4" s="555">
        <f>'Table 1(Q3''24)'!U4/32.15074</f>
        <v>42.300737090343802</v>
      </c>
      <c r="V4" s="555">
        <f>'Table 1(Q3''24)'!V4/32.15074</f>
        <v>48.054881473956748</v>
      </c>
      <c r="W4" s="555">
        <f>'Table 1(Q3''24)'!W4/32.15074</f>
        <v>51.476264620969843</v>
      </c>
      <c r="X4" s="555">
        <f>'Table 1(Q3''24)'!X4/32.15074</f>
        <v>50.232125294783266</v>
      </c>
      <c r="Y4" s="555">
        <f>'Table 1(Q3''24)'!Y4/32.15074</f>
        <v>39.656941022197316</v>
      </c>
      <c r="Z4" s="555">
        <f>'Table 1(Q3''24)'!Z4/32.15074</f>
        <v>51.320747205196525</v>
      </c>
      <c r="AA4" s="555">
        <f>'Table 1(Q3''24)'!AA4/32.15074</f>
        <v>50.387642710556584</v>
      </c>
      <c r="AB4" s="555">
        <f>'Table 1(Q3''24)'!AB4/32.15074</f>
        <v>46.499707316223514</v>
      </c>
      <c r="AC4" s="555">
        <f>'Table 1(Q3''24)'!AC4/32.15074</f>
        <v>44.633498326943645</v>
      </c>
      <c r="AD4" s="555">
        <f>'Table 1(Q3''24)'!AD4/32.15074</f>
        <v>48.36591630550339</v>
      </c>
      <c r="AE4" s="555">
        <f>'Table 1(Q3''24)'!AE4/32.15074</f>
        <v>48.676951137050033</v>
      </c>
      <c r="AF4" s="555">
        <f>'Table 1(Q3''24)'!AF4/32.15074</f>
        <v>49.299020800143325</v>
      </c>
      <c r="AG4" s="555">
        <f>'Table 1(Q3''24)'!AG4/32.15074</f>
        <v>40.434528101063925</v>
      </c>
      <c r="AH4" s="555">
        <f>'Table 1(Q3''24)'!AH4/32.15074</f>
        <v>49.921090463236617</v>
      </c>
      <c r="AI4" s="555">
        <f>'Table 1(Q3''24)'!AI4/32.15074</f>
        <v>51.787299452516493</v>
      </c>
      <c r="AJ4" s="555">
        <f>'Table 1(Q3''24)'!AJ4/32.15074</f>
        <v>48.676951137050033</v>
      </c>
      <c r="AK4" s="555">
        <f t="shared" ref="AK4" si="3">SUM(AK5:AK9)</f>
        <v>40.885058936352138</v>
      </c>
      <c r="AL4" s="555">
        <f t="shared" ref="AL4:AZ4" si="4">SUM(AL5:AL9)</f>
        <v>51.62843634121672</v>
      </c>
      <c r="AM4" s="555">
        <f t="shared" si="4"/>
        <v>47.440605637247344</v>
      </c>
      <c r="AN4" s="555">
        <f t="shared" si="4"/>
        <v>48.962744338453987</v>
      </c>
      <c r="AO4" s="555">
        <f t="shared" si="4"/>
        <v>38.812001782593597</v>
      </c>
      <c r="AP4" s="555">
        <f t="shared" si="4"/>
        <v>29.296653552034687</v>
      </c>
      <c r="AQ4" s="555">
        <f t="shared" si="4"/>
        <v>46.512021984401102</v>
      </c>
      <c r="AR4" s="555">
        <f t="shared" si="4"/>
        <v>40.514347202797673</v>
      </c>
      <c r="AS4" s="555">
        <f t="shared" si="4"/>
        <v>45.542903918350092</v>
      </c>
      <c r="AT4" s="555">
        <f t="shared" si="4"/>
        <v>48.680785893131095</v>
      </c>
      <c r="AU4" s="555">
        <f t="shared" si="4"/>
        <v>48.855437355043456</v>
      </c>
      <c r="AV4" s="555">
        <f t="shared" si="4"/>
        <v>52.708415136992201</v>
      </c>
      <c r="AW4" s="555">
        <f t="shared" si="4"/>
        <v>39.5924690340794</v>
      </c>
      <c r="AX4" s="555">
        <f t="shared" si="4"/>
        <v>47.568129356270781</v>
      </c>
      <c r="AY4" s="555">
        <f t="shared" si="4"/>
        <v>43.225594210573327</v>
      </c>
      <c r="AZ4" s="555">
        <f t="shared" si="4"/>
        <v>41.315513254839296</v>
      </c>
      <c r="BA4" s="555">
        <f t="shared" ref="BA4:BF4" si="5">SUM(BA5:BA9)</f>
        <v>37.08348699163453</v>
      </c>
      <c r="BB4" s="555">
        <f t="shared" si="5"/>
        <v>46.231254323948036</v>
      </c>
      <c r="BC4" s="555">
        <f t="shared" si="5"/>
        <v>43.330502311067342</v>
      </c>
      <c r="BD4" s="555">
        <f t="shared" si="5"/>
        <v>47.643998251183788</v>
      </c>
      <c r="BE4" s="555">
        <f t="shared" si="5"/>
        <v>38.095107083406553</v>
      </c>
      <c r="BF4" s="555">
        <f t="shared" si="5"/>
        <v>47.936667002438853</v>
      </c>
      <c r="BG4" s="555">
        <f t="shared" ref="BG4" si="6">SUM(BG5:BG9)</f>
        <v>45.994951930793803</v>
      </c>
      <c r="BH4" s="492">
        <f>IF(ISERROR(BG4/BC4),"N/A",IF(BC4&lt;0,"N/A",IF(BG4&lt;0,"N/A",IF(BG4/BC4-1&gt;300%,"&gt;±300%",IF(BG4/BC4-1&lt;-300%,"&gt;±300%",BG4/BC4-1)))))</f>
        <v>6.1491316223350578E-2</v>
      </c>
      <c r="BI4" s="492">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92">
        <f>IF(ISERROR(CE4/CC4),"N/A",IF(CC4&lt;0,"N/A",IF(CE4&lt;0,"N/A",IF(CE4/CC4-1&gt;300%,"&gt;±300%",IF(CE4/CC4-1&lt;-300%,"&gt;±300%",CE4/CC4-1)))))</f>
        <v>3.2611669043910885E-2</v>
      </c>
      <c r="CG4" s="492">
        <f>IF(ISERROR(CE4/CD4),"N/A",IF(CD4&lt;0,"N/A",IF(CE4&lt;0,"N/A",IF(CE4/CD4-1&gt;300%,"&gt;±300%",IF(CE4/CD4-1&lt;-300%,"&gt;±300%",CE4/CD4-1)))))</f>
        <v>-5.4330899822017442E-2</v>
      </c>
      <c r="CH4" s="19"/>
      <c r="CI4" s="9">
        <f>SUM(BC4:BF4)</f>
        <v>177.00627464809656</v>
      </c>
      <c r="CK4" s="696"/>
      <c r="CL4" s="696"/>
    </row>
    <row r="5" spans="1:90" x14ac:dyDescent="0.35">
      <c r="A5" s="10"/>
      <c r="B5" s="10" t="s">
        <v>0</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9"/>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92">
        <f t="shared" ref="BH5:BH11" si="24">IF(ISERROR(BG5/BC5),"N/A",IF(BC5&lt;0,"N/A",IF(BG5&lt;0,"N/A",IF(BG5/BC5-1&gt;300%,"&gt;±300%",IF(BG5/BC5-1&lt;-300%,"&gt;±300%",BG5/BC5-1)))))</f>
        <v>8.9789347957363264E-2</v>
      </c>
      <c r="BI5" s="492">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92">
        <f t="shared" ref="CF5:CF44" si="29">IF(ISERROR(CE5/CC5),"N/A",IF(CC5&lt;0,"N/A",IF(CE5&lt;0,"N/A",IF(CE5/CC5-1&gt;300%,"&gt;±300%",IF(CE5/CC5-1&lt;-300%,"&gt;±300%",CE5/CC5-1)))))</f>
        <v>5.1491011218117277E-2</v>
      </c>
      <c r="CG5" s="492">
        <f t="shared" ref="CG5:CG44" si="30">IF(ISERROR(CE5/CD5),"N/A",IF(CD5&lt;0,"N/A",IF(CE5&lt;0,"N/A",IF(CE5/CD5-1&gt;300%,"&gt;±300%",IF(CE5/CD5-1&lt;-300%,"&gt;±300%",CE5/CD5-1)))))</f>
        <v>-9.5912427988622317E-2</v>
      </c>
      <c r="CH5" s="19"/>
      <c r="CI5" s="13">
        <f t="shared" ref="CI5:CI44" si="31">SUM(BC5:BF5)</f>
        <v>125.99128651530168</v>
      </c>
      <c r="CK5" s="696"/>
      <c r="CL5" s="696"/>
    </row>
    <row r="6" spans="1:90" x14ac:dyDescent="0.35">
      <c r="A6" s="10"/>
      <c r="B6" s="10" t="s">
        <v>8</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9"/>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92">
        <f t="shared" si="24"/>
        <v>-4.5746079530152084E-2</v>
      </c>
      <c r="BI6" s="492">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92">
        <f t="shared" si="29"/>
        <v>6.5612148215597133E-2</v>
      </c>
      <c r="CG6" s="492">
        <f t="shared" si="30"/>
        <v>-2.8809547198153651E-2</v>
      </c>
      <c r="CH6" s="19"/>
      <c r="CI6" s="13">
        <f t="shared" si="31"/>
        <v>16.276790298875021</v>
      </c>
      <c r="CK6" s="696"/>
      <c r="CL6" s="696"/>
    </row>
    <row r="7" spans="1:90" x14ac:dyDescent="0.35">
      <c r="A7" s="10"/>
      <c r="B7" s="10" t="s">
        <v>15</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9"/>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92">
        <f t="shared" si="24"/>
        <v>1.5290742841238547E-3</v>
      </c>
      <c r="BI7" s="492">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92">
        <f t="shared" si="29"/>
        <v>-9.138470920828401E-2</v>
      </c>
      <c r="CG7" s="492">
        <f t="shared" si="30"/>
        <v>-1.2131890518760624E-2</v>
      </c>
      <c r="CH7" s="19"/>
      <c r="CI7" s="13">
        <f t="shared" si="31"/>
        <v>8.1557024814980927</v>
      </c>
      <c r="CK7" s="696"/>
      <c r="CL7" s="696"/>
    </row>
    <row r="8" spans="1:90" x14ac:dyDescent="0.35">
      <c r="A8" s="10"/>
      <c r="B8" s="10" t="s">
        <v>1</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9"/>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92">
        <f t="shared" si="24"/>
        <v>2.3958696821331671E-2</v>
      </c>
      <c r="BI8" s="492">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92">
        <f t="shared" si="29"/>
        <v>-3.0614536900958278E-2</v>
      </c>
      <c r="CG8" s="492">
        <f t="shared" si="30"/>
        <v>0.17926667562577303</v>
      </c>
      <c r="CH8" s="19"/>
      <c r="CI8" s="13">
        <f t="shared" si="31"/>
        <v>20.615278167359957</v>
      </c>
      <c r="CK8" s="696"/>
      <c r="CL8" s="696"/>
    </row>
    <row r="9" spans="1:90" x14ac:dyDescent="0.35">
      <c r="A9" s="28"/>
      <c r="B9" s="29" t="s">
        <v>2</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8">
        <f t="shared" si="23"/>
        <v>4.302207001767977E-3</v>
      </c>
      <c r="Q9" s="598">
        <f t="shared" si="23"/>
        <v>-8.5230546937797858E-4</v>
      </c>
      <c r="R9" s="199"/>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10">
        <f>'Table 1(Q3''24)'!AG9/32.15074</f>
        <v>1.2441393261865823</v>
      </c>
      <c r="AH9" s="610">
        <f>'Table 1(Q3''24)'!AH9/32.15074</f>
        <v>1.3996567419599051</v>
      </c>
      <c r="AI9" s="610">
        <f>'Table 1(Q3''24)'!AI9/32.15074</f>
        <v>1.3996567419599051</v>
      </c>
      <c r="AJ9" s="610">
        <f>'Table 1(Q3''24)'!AJ9/32.15074</f>
        <v>1.2441393261865823</v>
      </c>
      <c r="AK9" s="610">
        <f>'Table 1(Q3''24)'!AK9/32.15074</f>
        <v>1.4123904561684288</v>
      </c>
      <c r="AL9" s="610">
        <f>'Table 1(Q3''24)'!AL9/32.15074</f>
        <v>1.2655002379432807</v>
      </c>
      <c r="AM9" s="610">
        <f>'Table 1(Q3''24)'!AM9/32.15074</f>
        <v>1.2679915185110062</v>
      </c>
      <c r="AN9" s="610">
        <f>'Table 1(Q3''24)'!AN9/32.15074</f>
        <v>1.3064667858796577</v>
      </c>
      <c r="AO9" s="610">
        <f>'Table 1(Q3''24)'!AO9/32.15074</f>
        <v>1.5384721862135378</v>
      </c>
      <c r="AP9" s="610">
        <f>'Table 1(Q3''24)'!AP9/32.15074</f>
        <v>1.515908530338121</v>
      </c>
      <c r="AQ9" s="610">
        <f>'Table 1(Q3''24)'!AQ9/32.15074</f>
        <v>1.594607271894303</v>
      </c>
      <c r="AR9" s="610">
        <f>'Table 1(Q3''24)'!AR9/32.15074</f>
        <v>1.5832005249018541</v>
      </c>
      <c r="AS9" s="610">
        <f>'Table 1(Q3''24)'!AS9/32.15074</f>
        <v>1.5911235498813878</v>
      </c>
      <c r="AT9" s="610">
        <f>'Table 1(Q3''24)'!AT9/32.15074</f>
        <v>1.6324320858590977</v>
      </c>
      <c r="AU9" s="610">
        <f>'Table 1(Q3''24)'!AU9/32.15074</f>
        <v>1.5779154557597594</v>
      </c>
      <c r="AV9" s="610">
        <f>'Table 1(Q3''24)'!AV9/32.15074</f>
        <v>1.599722107799495</v>
      </c>
      <c r="AW9" s="610">
        <f>'Table 1(Q3''24)'!AW9/32.15074</f>
        <v>1.5214781855756205</v>
      </c>
      <c r="AX9" s="610">
        <f>'Table 1(Q3''24)'!AX9/32.15074</f>
        <v>1.5891438131785933</v>
      </c>
      <c r="AY9" s="610">
        <f>'Table 1(Q3''24)'!AY9/32.15074</f>
        <v>1.5887596851616332</v>
      </c>
      <c r="AZ9" s="610">
        <f>'Table 1(Q3''24)'!AZ9/32.15074</f>
        <v>1.5086837677799494</v>
      </c>
      <c r="BA9" s="610">
        <f>'Table 1(Q3''24)'!BA9/32.15074</f>
        <v>1.4840995746945025</v>
      </c>
      <c r="BB9" s="610">
        <f>'Table 1(Q3''24)'!BB9/32.15074</f>
        <v>1.4435592947507128</v>
      </c>
      <c r="BC9" s="610">
        <f>'Table 1(Q3''24)'!BC9/32.15074</f>
        <v>1.5027150093625692</v>
      </c>
      <c r="BD9" s="610">
        <f>'Table 1(Q3''24)'!BD9/32.15074</f>
        <v>1.483124480497604</v>
      </c>
      <c r="BE9" s="610">
        <f>'Table 1(Q3''24)'!BE9/32.15074</f>
        <v>1.4991987605919346</v>
      </c>
      <c r="BF9" s="610">
        <f>'Table 1(Q3''24)'!BF9/32.15074</f>
        <v>1.4821789346097021</v>
      </c>
      <c r="BG9" s="610">
        <f>'Table 1(Q3''24)'!BG9/32.15074</f>
        <v>1.478780879075055</v>
      </c>
      <c r="BH9" s="612">
        <f t="shared" si="24"/>
        <v>-1.592725842118714E-2</v>
      </c>
      <c r="BI9" s="612">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9">
        <f t="shared" si="19"/>
        <v>3.1778077967961571</v>
      </c>
      <c r="BY9" s="599">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92">
        <f t="shared" si="29"/>
        <v>1.8348731239511196E-2</v>
      </c>
      <c r="CG9" s="492">
        <f t="shared" si="30"/>
        <v>-1.4943183227660306E-3</v>
      </c>
      <c r="CH9" s="19"/>
      <c r="CI9" s="611">
        <f t="shared" si="31"/>
        <v>5.9672171850618101</v>
      </c>
      <c r="CK9" s="696"/>
      <c r="CL9" s="696"/>
    </row>
    <row r="10" spans="1:90" x14ac:dyDescent="0.35">
      <c r="A10" s="90" t="s">
        <v>36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51">
        <f>'Table 1(Q3''24)'!H10/32.15074</f>
        <v>0.31103483154664557</v>
      </c>
      <c r="I10" s="651">
        <f>'Table 1(Q3''24)'!I10/32.15074</f>
        <v>6.3929241357565614E-2</v>
      </c>
      <c r="J10" s="651">
        <f>'Table 1(Q3''24)'!J10/32.15074</f>
        <v>-2.6013618182910201</v>
      </c>
      <c r="K10" s="651">
        <f>'Table 1(Q3''24)'!K10/32.15074</f>
        <v>-2.8910338049768805</v>
      </c>
      <c r="L10" s="651">
        <f>'Table 1(Q3''24)'!L10/32.15074</f>
        <v>1.3300828755073955</v>
      </c>
      <c r="M10" s="651">
        <f>'Table 1(Q3''24)'!M10/32.15074</f>
        <v>0.35114906425080661</v>
      </c>
      <c r="N10" s="651">
        <f>'Table 1(Q3''24)'!N10/32.15074</f>
        <v>1.7584700612131789</v>
      </c>
      <c r="O10" s="651">
        <f>'Table 1(Q3''24)'!O10/32.15074</f>
        <v>0</v>
      </c>
      <c r="P10" s="32" t="str">
        <f t="shared" si="23"/>
        <v>&gt;±300%</v>
      </c>
      <c r="Q10" s="539">
        <f t="shared" si="23"/>
        <v>-1</v>
      </c>
      <c r="R10" s="199"/>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92" t="str">
        <f t="shared" si="24"/>
        <v>N/A</v>
      </c>
      <c r="BI10" s="492">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92">
        <f t="shared" si="29"/>
        <v>0.38241271939234678</v>
      </c>
      <c r="CG10" s="492" t="str">
        <f t="shared" si="30"/>
        <v>N/A</v>
      </c>
      <c r="CH10" s="19"/>
      <c r="CI10" s="648">
        <f t="shared" si="31"/>
        <v>0.83758940774977653</v>
      </c>
      <c r="CK10" s="696"/>
      <c r="CL10" s="696"/>
    </row>
    <row r="11" spans="1:90" x14ac:dyDescent="0.35">
      <c r="A11" s="33" t="s">
        <v>14</v>
      </c>
      <c r="B11" s="34"/>
      <c r="C11" s="560">
        <f>'Table 1(Q3''24)'!C11/32.15074</f>
        <v>182.110893870561</v>
      </c>
      <c r="D11" s="560">
        <f>'Table 1(Q3''24)'!D11/32.15074</f>
        <v>162.51569948312232</v>
      </c>
      <c r="E11" s="560">
        <f>'Table 1(Q3''24)'!E11/32.15074</f>
        <v>192.53056072737363</v>
      </c>
      <c r="F11" s="560">
        <f>'Table 1(Q3''24)'!F11/32.15074</f>
        <v>188.95366016458721</v>
      </c>
      <c r="G11" s="560">
        <f>'Table 1(Q3''24)'!G11/32.15074</f>
        <v>191.59745623273369</v>
      </c>
      <c r="H11" s="560">
        <f>'Table 1(Q3''24)'!H11/32.15074</f>
        <v>190.81986915386707</v>
      </c>
      <c r="I11" s="582">
        <f t="shared" ref="I11:M11" si="35">I4+I10</f>
        <v>188.98077449462775</v>
      </c>
      <c r="J11" s="582">
        <f t="shared" si="35"/>
        <v>152.53366270353604</v>
      </c>
      <c r="K11" s="582">
        <f t="shared" si="35"/>
        <v>192.89650849853999</v>
      </c>
      <c r="L11" s="582">
        <f t="shared" si="35"/>
        <v>173.03178873127018</v>
      </c>
      <c r="M11" s="582">
        <f t="shared" si="35"/>
        <v>174.64039094208454</v>
      </c>
      <c r="N11" s="582">
        <f t="shared" ref="N11:O11" si="36">N4+N10</f>
        <v>176.75531547008296</v>
      </c>
      <c r="O11" s="582">
        <f t="shared" si="36"/>
        <v>172.62022399911291</v>
      </c>
      <c r="P11" s="561">
        <f t="shared" si="23"/>
        <v>1.2110168309802827E-2</v>
      </c>
      <c r="Q11" s="561">
        <f t="shared" si="23"/>
        <v>-2.3394439143019419E-2</v>
      </c>
      <c r="R11" s="199"/>
      <c r="S11" s="560">
        <f>'Table 1(Q3''24)'!S11/32.15074</f>
        <v>42.922806753437094</v>
      </c>
      <c r="T11" s="560">
        <f>'Table 1(Q3''24)'!T11/32.15074</f>
        <v>42.767289337663769</v>
      </c>
      <c r="U11" s="560">
        <f>'Table 1(Q3''24)'!U11/32.15074</f>
        <v>44.47798091117032</v>
      </c>
      <c r="V11" s="560">
        <f>'Table 1(Q3''24)'!V11/32.15074</f>
        <v>47.899364058183423</v>
      </c>
      <c r="W11" s="560">
        <f>'Table 1(Q3''24)'!W11/32.15074</f>
        <v>52.25385169983646</v>
      </c>
      <c r="X11" s="560">
        <f>'Table 1(Q3''24)'!X11/32.15074</f>
        <v>48.832468552823357</v>
      </c>
      <c r="Y11" s="560">
        <f>'Table 1(Q3''24)'!Y11/32.15074</f>
        <v>44.633498326943645</v>
      </c>
      <c r="Z11" s="560">
        <f>'Table 1(Q3''24)'!Z11/32.15074</f>
        <v>53.186956194476394</v>
      </c>
      <c r="AA11" s="560">
        <f>'Table 1(Q3''24)'!AA11/32.15074</f>
        <v>47.121776979316806</v>
      </c>
      <c r="AB11" s="560">
        <f>'Table 1(Q3''24)'!AB11/32.15074</f>
        <v>44.47798091117032</v>
      </c>
      <c r="AC11" s="560">
        <f>'Table 1(Q3''24)'!AC11/32.15074</f>
        <v>42.456254506117126</v>
      </c>
      <c r="AD11" s="560">
        <f>'Table 1(Q3''24)'!AD11/32.15074</f>
        <v>50.698677542103233</v>
      </c>
      <c r="AE11" s="560">
        <f>'Table 1(Q3''24)'!AE11/32.15074</f>
        <v>48.36591630550339</v>
      </c>
      <c r="AF11" s="560">
        <f>'Table 1(Q3''24)'!AF11/32.15074</f>
        <v>50.076607879009941</v>
      </c>
      <c r="AG11" s="560">
        <f>'Table 1(Q3''24)'!AG11/32.15074</f>
        <v>40.279010685290601</v>
      </c>
      <c r="AH11" s="560">
        <f>'Table 1(Q3''24)'!AH11/32.15074</f>
        <v>51.631782036743168</v>
      </c>
      <c r="AI11" s="560">
        <f>'Table 1(Q3''24)'!AI11/32.15074</f>
        <v>51.165229789423201</v>
      </c>
      <c r="AJ11" s="560">
        <f>'Table 1(Q3''24)'!AJ11/32.15074</f>
        <v>48.054881473956748</v>
      </c>
      <c r="AK11" s="560">
        <f t="shared" ref="AK11:AO11" si="37">AK4+AK10</f>
        <v>41.26417276680322</v>
      </c>
      <c r="AL11" s="560">
        <f t="shared" si="37"/>
        <v>50.805536437608403</v>
      </c>
      <c r="AM11" s="560">
        <f t="shared" si="37"/>
        <v>46.534220748003911</v>
      </c>
      <c r="AN11" s="560">
        <f t="shared" si="37"/>
        <v>50.376844542212226</v>
      </c>
      <c r="AO11" s="560">
        <f t="shared" si="37"/>
        <v>40.483748016046938</v>
      </c>
      <c r="AP11" s="560">
        <f>AP4+AP10</f>
        <v>30.068142801230461</v>
      </c>
      <c r="AQ11" s="560">
        <f t="shared" ref="AQ11:BE11" si="38">AQ4+AQ10</f>
        <v>43.042948934614493</v>
      </c>
      <c r="AR11" s="560">
        <f t="shared" si="38"/>
        <v>38.938822951644148</v>
      </c>
      <c r="AS11" s="560">
        <f t="shared" si="38"/>
        <v>44.631475571750627</v>
      </c>
      <c r="AT11" s="560">
        <f t="shared" si="38"/>
        <v>49.247432384930569</v>
      </c>
      <c r="AU11" s="560">
        <f t="shared" si="38"/>
        <v>47.527867212291255</v>
      </c>
      <c r="AV11" s="560">
        <f t="shared" si="38"/>
        <v>51.489733329567507</v>
      </c>
      <c r="AW11" s="560">
        <f t="shared" si="38"/>
        <v>40.344820104952525</v>
      </c>
      <c r="AX11" s="560">
        <f t="shared" si="38"/>
        <v>47.507975414681802</v>
      </c>
      <c r="AY11" s="560">
        <f t="shared" si="38"/>
        <v>43.150847634413374</v>
      </c>
      <c r="AZ11" s="560">
        <f t="shared" si="38"/>
        <v>42.028145577222496</v>
      </c>
      <c r="BA11" s="560">
        <f t="shared" si="38"/>
        <v>38.120341680894072</v>
      </c>
      <c r="BB11" s="560">
        <f t="shared" si="38"/>
        <v>46.466429352402699</v>
      </c>
      <c r="BC11" s="560">
        <f t="shared" si="38"/>
        <v>43.132591835276862</v>
      </c>
      <c r="BD11" s="560">
        <f t="shared" si="38"/>
        <v>46.921028073510868</v>
      </c>
      <c r="BE11" s="560">
        <f t="shared" si="38"/>
        <v>38.766975976469467</v>
      </c>
      <c r="BF11" s="560">
        <f t="shared" ref="BF11:BG11" si="39">BF4+BF10</f>
        <v>49.023268170589112</v>
      </c>
      <c r="BG11" s="560">
        <f t="shared" si="39"/>
        <v>45.994951930793803</v>
      </c>
      <c r="BH11" s="561">
        <f t="shared" si="24"/>
        <v>6.6361884916359193E-2</v>
      </c>
      <c r="BI11" s="561">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61">
        <f t="shared" si="29"/>
        <v>3.7872034534818688E-2</v>
      </c>
      <c r="CG11" s="561">
        <f t="shared" si="30"/>
        <v>-2.5133645532757543E-2</v>
      </c>
      <c r="CH11" s="19"/>
      <c r="CI11" s="645">
        <f t="shared" si="31"/>
        <v>177.84386405584632</v>
      </c>
      <c r="CK11" s="696"/>
      <c r="CL11" s="696"/>
    </row>
    <row r="12" spans="1:90" x14ac:dyDescent="0.35">
      <c r="A12" s="23"/>
      <c r="B12" s="4"/>
      <c r="C12" s="4"/>
      <c r="D12" s="4"/>
      <c r="E12" s="4"/>
      <c r="F12" s="4"/>
      <c r="G12" s="9"/>
      <c r="H12" s="9"/>
      <c r="I12" s="627"/>
      <c r="J12" s="4"/>
      <c r="K12" s="9"/>
      <c r="L12" s="4"/>
      <c r="M12" s="4"/>
      <c r="N12" s="4"/>
      <c r="O12" s="4"/>
      <c r="P12" s="4"/>
      <c r="Q12" s="609"/>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710"/>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f>'Table 1(Q3''24)'!C13/32.15074</f>
        <v>62.206966309329118</v>
      </c>
      <c r="D13" s="555">
        <f>'Table 1(Q3''24)'!D13/32.15074</f>
        <v>63.91765788283567</v>
      </c>
      <c r="E13" s="555">
        <f>'Table 1(Q3''24)'!E13/32.15074</f>
        <v>53.497991026023044</v>
      </c>
      <c r="F13" s="555">
        <f>'Table 1(Q3''24)'!F13/32.15074</f>
        <v>57.852478667676081</v>
      </c>
      <c r="G13" s="555">
        <f>'Table 1(Q3''24)'!G13/32.15074</f>
        <v>59.563170241182632</v>
      </c>
      <c r="H13" s="555">
        <f>'Table 1(Q3''24)'!H13/32.15074</f>
        <v>60.807309567369217</v>
      </c>
      <c r="I13" s="555">
        <f>SUM(I14:I16)</f>
        <v>65.638906752033193</v>
      </c>
      <c r="J13" s="555">
        <f>SUM(J14:J16)</f>
        <v>62.077163014196458</v>
      </c>
      <c r="K13" s="555">
        <f>SUM(K14:K16)</f>
        <v>65.518719621829689</v>
      </c>
      <c r="L13" s="555">
        <f>SUM(L14:L16)</f>
        <v>54.818838029188825</v>
      </c>
      <c r="M13" s="555">
        <f t="shared" ref="M13:O13" si="41">SUM(M14:M16)</f>
        <v>48.026275209136273</v>
      </c>
      <c r="N13" s="555">
        <f t="shared" si="41"/>
        <v>49.350050924984536</v>
      </c>
      <c r="O13" s="555">
        <f t="shared" si="41"/>
        <v>55.190054894233157</v>
      </c>
      <c r="P13" s="492">
        <f t="shared" ref="P13:Q16" si="42">IF(ISERROR(N13/M13),"N/A",IF(M13&lt;0,"N/A",IF(N13&lt;0,"N/A",IF(N13/M13-1&gt;300%,"&gt;±300%",IF(N13/M13-1&lt;-300%,"&gt;±300%",N13/M13-1)))))</f>
        <v>2.7563572442037554E-2</v>
      </c>
      <c r="Q13" s="492">
        <f t="shared" si="42"/>
        <v>0.11833835750495636</v>
      </c>
      <c r="R13" s="199"/>
      <c r="S13" s="555">
        <f>'Table 1(Q3''24)'!S13/32.15074</f>
        <v>17.728985398158798</v>
      </c>
      <c r="T13" s="555">
        <f>'Table 1(Q3''24)'!T13/32.15074</f>
        <v>14.929671914238989</v>
      </c>
      <c r="U13" s="555">
        <f>'Table 1(Q3''24)'!U13/32.15074</f>
        <v>13.685532588052405</v>
      </c>
      <c r="V13" s="555">
        <f>'Table 1(Q3''24)'!V13/32.15074</f>
        <v>14.929671914238989</v>
      </c>
      <c r="W13" s="555">
        <f>'Table 1(Q3''24)'!W13/32.15074</f>
        <v>13.374497756505761</v>
      </c>
      <c r="X13" s="555">
        <f>'Table 1(Q3''24)'!X13/32.15074</f>
        <v>11.66380618299921</v>
      </c>
      <c r="Y13" s="555">
        <f>'Table 1(Q3''24)'!Y13/32.15074</f>
        <v>12.441393261865823</v>
      </c>
      <c r="Z13" s="555">
        <f>'Table 1(Q3''24)'!Z13/32.15074</f>
        <v>15.085189330012311</v>
      </c>
      <c r="AA13" s="555">
        <f>'Table 1(Q3''24)'!AA13/32.15074</f>
        <v>16.018293824652247</v>
      </c>
      <c r="AB13" s="555">
        <f>'Table 1(Q3''24)'!AB13/32.15074</f>
        <v>14.46311966691902</v>
      </c>
      <c r="AC13" s="555">
        <f>'Table 1(Q3''24)'!AC13/32.15074</f>
        <v>13.530015172279084</v>
      </c>
      <c r="AD13" s="555">
        <f>'Table 1(Q3''24)'!AD13/32.15074</f>
        <v>15.240706745785634</v>
      </c>
      <c r="AE13" s="555">
        <f>'Table 1(Q3''24)'!AE13/32.15074</f>
        <v>15.240706745785634</v>
      </c>
      <c r="AF13" s="555">
        <f>'Table 1(Q3''24)'!AF13/32.15074</f>
        <v>15.862776408878926</v>
      </c>
      <c r="AG13" s="555">
        <f>'Table 1(Q3''24)'!AG13/32.15074</f>
        <v>14.46311966691902</v>
      </c>
      <c r="AH13" s="555">
        <f>'Table 1(Q3''24)'!AH13/32.15074</f>
        <v>15.240706745785634</v>
      </c>
      <c r="AI13" s="555">
        <f>'Table 1(Q3''24)'!AI13/32.15074</f>
        <v>15.55174157733228</v>
      </c>
      <c r="AJ13" s="555">
        <f>'Table 1(Q3''24)'!AJ13/32.15074</f>
        <v>15.55174157733228</v>
      </c>
      <c r="AK13" s="555">
        <f t="shared" ref="AK13:AZ13" si="43">SUM(AK14:AK16)</f>
        <v>16.477918403981704</v>
      </c>
      <c r="AL13" s="555">
        <f t="shared" si="43"/>
        <v>16.929342902101986</v>
      </c>
      <c r="AM13" s="555">
        <f t="shared" si="43"/>
        <v>16.025412208660011</v>
      </c>
      <c r="AN13" s="555">
        <f t="shared" si="43"/>
        <v>16.206233237289506</v>
      </c>
      <c r="AO13" s="555">
        <f t="shared" si="43"/>
        <v>12.195170024187112</v>
      </c>
      <c r="AP13" s="555">
        <f t="shared" si="43"/>
        <v>11.101270511742243</v>
      </c>
      <c r="AQ13" s="555">
        <f t="shared" si="43"/>
        <v>15.715538004739093</v>
      </c>
      <c r="AR13" s="555">
        <f t="shared" si="43"/>
        <v>23.065184473528014</v>
      </c>
      <c r="AS13" s="555">
        <f t="shared" si="43"/>
        <v>16.531436064830018</v>
      </c>
      <c r="AT13" s="563">
        <f t="shared" si="43"/>
        <v>16.412224076625492</v>
      </c>
      <c r="AU13" s="563">
        <f t="shared" si="43"/>
        <v>15.926211466271841</v>
      </c>
      <c r="AV13" s="563">
        <f t="shared" si="43"/>
        <v>16.65000950868038</v>
      </c>
      <c r="AW13" s="563">
        <f t="shared" si="43"/>
        <v>14.105304768488946</v>
      </c>
      <c r="AX13" s="563">
        <f t="shared" si="43"/>
        <v>14.331500288525632</v>
      </c>
      <c r="AY13" s="563">
        <f t="shared" si="43"/>
        <v>13.0472698159597</v>
      </c>
      <c r="AZ13" s="563">
        <f t="shared" si="43"/>
        <v>13.326733566206794</v>
      </c>
      <c r="BA13" s="563">
        <f t="shared" ref="BA13:BE13" si="44">SUM(BA14:BA16)</f>
        <v>12.438809384977793</v>
      </c>
      <c r="BB13" s="563">
        <f t="shared" si="44"/>
        <v>11.928116451019173</v>
      </c>
      <c r="BC13" s="563">
        <f t="shared" si="44"/>
        <v>10.77893411767438</v>
      </c>
      <c r="BD13" s="563">
        <f t="shared" si="44"/>
        <v>12.900499447043993</v>
      </c>
      <c r="BE13" s="563">
        <f t="shared" si="44"/>
        <v>11.730440405236253</v>
      </c>
      <c r="BF13" s="563">
        <f t="shared" ref="BF13:BG13" si="45">SUM(BF14:BF16)</f>
        <v>12.067092114229014</v>
      </c>
      <c r="BG13" s="563">
        <f t="shared" si="45"/>
        <v>10.819991377945536</v>
      </c>
      <c r="BH13" s="492">
        <f t="shared" ref="BH13:BH16" si="46">IF(ISERROR(BG13/BC13),"N/A",IF(BC13&lt;0,"N/A",IF(BG13&lt;0,"N/A",IF(BG13/BC13-1&gt;300%,"&gt;±300%",IF(BG13/BC13-1&lt;-300%,"&gt;±300%",BG13/BC13-1)))))</f>
        <v>3.8090278521911713E-3</v>
      </c>
      <c r="BI13" s="492">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92">
        <f t="shared" si="29"/>
        <v>-2.3367466227132372E-2</v>
      </c>
      <c r="CG13" s="492">
        <f t="shared" si="30"/>
        <v>4.9874062411212616E-3</v>
      </c>
      <c r="CH13" s="643"/>
      <c r="CI13" s="36">
        <f t="shared" si="31"/>
        <v>47.476966084183637</v>
      </c>
      <c r="CK13" s="696"/>
      <c r="CL13" s="696"/>
    </row>
    <row r="14" spans="1:90" x14ac:dyDescent="0.35">
      <c r="A14" s="7"/>
      <c r="B14" s="7" t="s">
        <v>4</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9"/>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92">
        <f t="shared" si="46"/>
        <v>2.4968103348153026E-2</v>
      </c>
      <c r="BI14" s="492">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92">
        <f t="shared" si="29"/>
        <v>-8.3826379646367855E-3</v>
      </c>
      <c r="CG14" s="492">
        <f t="shared" si="30"/>
        <v>1.3021541003369386E-2</v>
      </c>
      <c r="CH14" s="19"/>
      <c r="CI14" s="13">
        <f t="shared" si="31"/>
        <v>35.393970545924653</v>
      </c>
      <c r="CK14" s="696"/>
      <c r="CL14" s="696"/>
    </row>
    <row r="15" spans="1:90" x14ac:dyDescent="0.35">
      <c r="A15" s="7"/>
      <c r="B15" s="7" t="s">
        <v>5</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9"/>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92">
        <f t="shared" si="46"/>
        <v>-9.8004244373318672E-2</v>
      </c>
      <c r="BI15" s="492">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92">
        <f t="shared" si="29"/>
        <v>-8.5988432089536326E-2</v>
      </c>
      <c r="CG15" s="492">
        <f t="shared" si="30"/>
        <v>-2.3533757250589704E-2</v>
      </c>
      <c r="CH15" s="19"/>
      <c r="CI15" s="13">
        <f t="shared" si="31"/>
        <v>9.8495163545593787</v>
      </c>
      <c r="CK15" s="696"/>
      <c r="CL15" s="696"/>
    </row>
    <row r="16" spans="1:90" x14ac:dyDescent="0.35">
      <c r="A16" s="7"/>
      <c r="B16" s="7" t="s">
        <v>6</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9"/>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92">
        <f t="shared" si="46"/>
        <v>0.1354977604275438</v>
      </c>
      <c r="BI16" s="492">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92">
        <f t="shared" si="29"/>
        <v>3.6051414574074681E-2</v>
      </c>
      <c r="CG16" s="492">
        <f t="shared" si="30"/>
        <v>5.7705351513310799E-3</v>
      </c>
      <c r="CH16" s="19"/>
      <c r="CI16" s="13">
        <f t="shared" si="31"/>
        <v>2.2334791836996097</v>
      </c>
      <c r="CK16" s="696"/>
      <c r="CL16" s="696"/>
    </row>
    <row r="17" spans="1:90" x14ac:dyDescent="0.35">
      <c r="A17" s="23"/>
      <c r="B17" s="4"/>
      <c r="C17" s="9"/>
      <c r="D17" s="9"/>
      <c r="E17" s="9"/>
      <c r="F17" s="9"/>
      <c r="G17" s="9"/>
      <c r="H17" s="9"/>
      <c r="I17" s="563"/>
      <c r="J17" s="9"/>
      <c r="K17" s="9"/>
      <c r="L17" s="9"/>
      <c r="M17" s="9"/>
      <c r="N17" s="9"/>
      <c r="O17" s="9"/>
      <c r="P17" s="9"/>
      <c r="Q17" s="492"/>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f>'Table 1(Q3''24)'!C18/32.15074</f>
        <v>244.31786017989012</v>
      </c>
      <c r="D18" s="560">
        <f>'Table 1(Q3''24)'!D18/32.15074</f>
        <v>226.43335736595799</v>
      </c>
      <c r="E18" s="560">
        <f>'Table 1(Q3''24)'!E18/32.15074</f>
        <v>246.02855175339667</v>
      </c>
      <c r="F18" s="560">
        <f>'Table 1(Q3''24)'!F18/32.15074</f>
        <v>246.80613883226329</v>
      </c>
      <c r="G18" s="560">
        <f>'Table 1(Q3''24)'!G18/32.15074</f>
        <v>251.16062647391632</v>
      </c>
      <c r="H18" s="560">
        <f>'Table 1(Q3''24)'!H18/32.15074</f>
        <v>251.62717872123628</v>
      </c>
      <c r="I18" s="582">
        <f>I11+I13</f>
        <v>254.61968124666095</v>
      </c>
      <c r="J18" s="560">
        <f>J11+J13</f>
        <v>214.6108257177325</v>
      </c>
      <c r="K18" s="560">
        <f>K11+K13</f>
        <v>258.41522812036965</v>
      </c>
      <c r="L18" s="560">
        <f>L11+L13</f>
        <v>227.85062676045902</v>
      </c>
      <c r="M18" s="560">
        <f t="shared" ref="M18:O18" si="51">M11+M13</f>
        <v>222.6666661512208</v>
      </c>
      <c r="N18" s="560">
        <f t="shared" si="51"/>
        <v>226.10536639506751</v>
      </c>
      <c r="O18" s="560">
        <f t="shared" si="51"/>
        <v>227.81027889334607</v>
      </c>
      <c r="P18" s="561">
        <f>IF(ISERROR(N18/M18),"N/A",IF(M18&lt;0,"N/A",IF(N18&lt;0,"N/A",IF(N18/M18-1&gt;300%,"&gt;±300%",IF(N18/M18-1&lt;-300%,"&gt;±300%",N18/M18-1)))))</f>
        <v>1.544326460392309E-2</v>
      </c>
      <c r="Q18" s="561">
        <f>IF(ISERROR(O18/N18),"N/A",IF(N18&lt;0,"N/A",IF(O18&lt;0,"N/A",IF(O18/N18-1&gt;300%,"&gt;±300%",IF(O18/N18-1&lt;-300%,"&gt;±300%",O18/N18-1)))))</f>
        <v>7.5403451296225388E-3</v>
      </c>
      <c r="R18" s="199"/>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61">
        <f>IF(ISERROR(BG18/BC18),"N/A",IF(BC18&lt;0,"N/A",IF(BG18&lt;0,"N/A",IF(BG18/BC18-1&gt;300%,"&gt;±300%",IF(BG18/BC18-1&lt;-300%,"&gt;±300%",BG18/BC18-1)))))</f>
        <v>5.3855224916503186E-2</v>
      </c>
      <c r="BI18" s="561">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61">
        <f t="shared" si="29"/>
        <v>2.4176139708137478E-2</v>
      </c>
      <c r="CG18" s="561">
        <f t="shared" si="30"/>
        <v>-1.8862386451991342E-2</v>
      </c>
      <c r="CH18" s="643"/>
      <c r="CI18" s="645">
        <f t="shared" si="31"/>
        <v>225.32083014002995</v>
      </c>
      <c r="CK18" s="696"/>
      <c r="CL18" s="696"/>
    </row>
    <row r="19" spans="1:90" x14ac:dyDescent="0.35">
      <c r="A19" s="3"/>
      <c r="B19" s="4"/>
      <c r="C19" s="9"/>
      <c r="D19" s="9"/>
      <c r="E19" s="9"/>
      <c r="F19" s="9"/>
      <c r="G19" s="9"/>
      <c r="H19" s="9"/>
      <c r="I19" s="627"/>
      <c r="J19" s="9"/>
      <c r="K19" s="9"/>
      <c r="L19" s="9"/>
      <c r="M19" s="9"/>
      <c r="N19" s="9"/>
      <c r="O19" s="9"/>
      <c r="P19" s="9"/>
      <c r="Q19" s="492"/>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34"/>
      <c r="Q20" s="26"/>
      <c r="R20" s="199"/>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f>'Table 1(Q3''24)'!C21/32.15074</f>
        <v>96.73183261100678</v>
      </c>
      <c r="D21" s="555">
        <f>'Table 1(Q3''24)'!D21/32.15074</f>
        <v>100.15321575801988</v>
      </c>
      <c r="E21" s="555">
        <f>'Table 1(Q3''24)'!E21/32.15074</f>
        <v>100.9308028368865</v>
      </c>
      <c r="F21" s="555">
        <f>'Table 1(Q3''24)'!F21/32.15074</f>
        <v>104.50770339967292</v>
      </c>
      <c r="G21" s="555">
        <f>'Table 1(Q3''24)'!G21/32.15074</f>
        <v>102.64149441039305</v>
      </c>
      <c r="H21" s="555">
        <f>'Table 1(Q3''24)'!H21/32.15074</f>
        <v>96.887350026780098</v>
      </c>
      <c r="I21" s="555">
        <f t="shared" ref="I21" si="56">SUM(I22:I23)</f>
        <v>83.699050653633392</v>
      </c>
      <c r="J21" s="555">
        <f>SUM(J22:J23)</f>
        <v>68.206180031776171</v>
      </c>
      <c r="K21" s="555">
        <f>SUM(K22:K23)</f>
        <v>75.931795214883536</v>
      </c>
      <c r="L21" s="555">
        <f>SUM(L22:L23)</f>
        <v>85.569308137523677</v>
      </c>
      <c r="M21" s="555">
        <f t="shared" ref="M21" si="57">SUM(M22:M23)</f>
        <v>100.23881831023301</v>
      </c>
      <c r="N21" s="555">
        <f t="shared" ref="N21:O21" si="58">SUM(N22:N23)</f>
        <v>98.699891371406622</v>
      </c>
      <c r="O21" s="555">
        <f t="shared" si="58"/>
        <v>100.91782580344017</v>
      </c>
      <c r="P21" s="492">
        <f t="shared" ref="P21:Q23" si="59">IF(ISERROR(N21/M21),"N/A",IF(M21&lt;0,"N/A",IF(N21&lt;0,"N/A",IF(N21/M21-1&gt;300%,"&gt;±300%",IF(N21/M21-1&lt;-300%,"&gt;±300%",N21/M21-1)))))</f>
        <v>-1.5352604557482996E-2</v>
      </c>
      <c r="Q21" s="492">
        <f t="shared" si="59"/>
        <v>2.247149820750538E-2</v>
      </c>
      <c r="R21" s="199"/>
      <c r="S21" s="555">
        <f>'Table 1(Q3''24)'!S21/32.15074</f>
        <v>23.483129781771741</v>
      </c>
      <c r="T21" s="555">
        <f>'Table 1(Q3''24)'!T21/32.15074</f>
        <v>24.882786523731646</v>
      </c>
      <c r="U21" s="555">
        <f>'Table 1(Q3''24)'!U21/32.15074</f>
        <v>25.971408434144909</v>
      </c>
      <c r="V21" s="555">
        <f>'Table 1(Q3''24)'!V21/32.15074</f>
        <v>25.815891018371584</v>
      </c>
      <c r="W21" s="555">
        <f>'Table 1(Q3''24)'!W21/32.15074</f>
        <v>23.794164613318387</v>
      </c>
      <c r="X21" s="555">
        <f>'Table 1(Q3''24)'!X21/32.15074</f>
        <v>25.660373602598263</v>
      </c>
      <c r="Y21" s="555">
        <f>'Table 1(Q3''24)'!Y21/32.15074</f>
        <v>26.748995513011522</v>
      </c>
      <c r="Z21" s="555">
        <f>'Table 1(Q3''24)'!Z21/32.15074</f>
        <v>26.904512928784843</v>
      </c>
      <c r="AA21" s="555">
        <f>'Table 1(Q3''24)'!AA21/32.15074</f>
        <v>24.260716860638357</v>
      </c>
      <c r="AB21" s="555">
        <f>'Table 1(Q3''24)'!AB21/32.15074</f>
        <v>26.12692584991823</v>
      </c>
      <c r="AC21" s="555">
        <f>'Table 1(Q3''24)'!AC21/32.15074</f>
        <v>26.282443265691551</v>
      </c>
      <c r="AD21" s="555">
        <f>'Table 1(Q3''24)'!AD21/32.15074</f>
        <v>25.660373602598263</v>
      </c>
      <c r="AE21" s="555">
        <f>'Table 1(Q3''24)'!AE21/32.15074</f>
        <v>24.416234276411679</v>
      </c>
      <c r="AF21" s="555">
        <f>'Table 1(Q3''24)'!AF21/32.15074</f>
        <v>26.12692584991823</v>
      </c>
      <c r="AG21" s="555">
        <f>'Table 1(Q3''24)'!AG21/32.15074</f>
        <v>24.727269107958325</v>
      </c>
      <c r="AH21" s="555">
        <f>'Table 1(Q3''24)'!AH21/32.15074</f>
        <v>25.193821355278292</v>
      </c>
      <c r="AI21" s="555">
        <f>'Table 1(Q3''24)'!AI21/32.15074</f>
        <v>22.705542702905127</v>
      </c>
      <c r="AJ21" s="555">
        <f>'Table 1(Q3''24)'!AJ21/32.15074</f>
        <v>24.105199444865033</v>
      </c>
      <c r="AK21" s="555">
        <f t="shared" ref="AK21:BB21" si="60">SUM(AK22:AK23)</f>
        <v>22.21703481904111</v>
      </c>
      <c r="AL21" s="555">
        <f t="shared" si="60"/>
        <v>21.744275507976347</v>
      </c>
      <c r="AM21" s="555">
        <f t="shared" si="60"/>
        <v>19.634533702337023</v>
      </c>
      <c r="AN21" s="555">
        <f t="shared" si="60"/>
        <v>20.103206624278908</v>
      </c>
      <c r="AO21" s="555">
        <f t="shared" si="60"/>
        <v>18.39811573605455</v>
      </c>
      <c r="AP21" s="555">
        <f t="shared" si="60"/>
        <v>10.795153650193365</v>
      </c>
      <c r="AQ21" s="555">
        <f t="shared" si="60"/>
        <v>18.410078584762921</v>
      </c>
      <c r="AR21" s="555">
        <f t="shared" si="60"/>
        <v>20.602832060765319</v>
      </c>
      <c r="AS21" s="555">
        <f t="shared" si="60"/>
        <v>20.907679198419441</v>
      </c>
      <c r="AT21" s="563">
        <f t="shared" si="60"/>
        <v>18.949332646296224</v>
      </c>
      <c r="AU21" s="563">
        <f t="shared" si="60"/>
        <v>16.534415832587452</v>
      </c>
      <c r="AV21" s="563">
        <f t="shared" si="60"/>
        <v>19.540367537580469</v>
      </c>
      <c r="AW21" s="563">
        <f t="shared" si="60"/>
        <v>21.645321822771933</v>
      </c>
      <c r="AX21" s="563">
        <f t="shared" si="60"/>
        <v>20.858713011772192</v>
      </c>
      <c r="AY21" s="563">
        <f t="shared" si="60"/>
        <v>20.813032740958565</v>
      </c>
      <c r="AZ21" s="563">
        <f t="shared" si="60"/>
        <v>22.252240562020962</v>
      </c>
      <c r="BA21" s="563">
        <f t="shared" si="60"/>
        <v>25.390064888687775</v>
      </c>
      <c r="BB21" s="563">
        <f t="shared" si="60"/>
        <v>25.413960453707457</v>
      </c>
      <c r="BC21" s="563">
        <f t="shared" ref="BC21:BE21" si="61">SUM(BC22:BC23)</f>
        <v>23.967053860703857</v>
      </c>
      <c r="BD21" s="563">
        <f t="shared" si="61"/>
        <v>25.467739107133909</v>
      </c>
      <c r="BE21" s="563">
        <f t="shared" si="61"/>
        <v>25.838649400135193</v>
      </c>
      <c r="BF21" s="563">
        <f t="shared" ref="BF21:BG21" si="62">SUM(BF22:BF23)</f>
        <v>25.045199613372834</v>
      </c>
      <c r="BG21" s="563">
        <f t="shared" si="62"/>
        <v>23.327498019810012</v>
      </c>
      <c r="BH21" s="492">
        <f t="shared" ref="BH21:BH23" si="63">IF(ISERROR(BG21/BC21),"N/A",IF(BC21&lt;0,"N/A",IF(BG21&lt;0,"N/A",IF(BG21/BC21-1&gt;300%,"&gt;±300%",IF(BG21/BC21-1&lt;-300%,"&gt;±300%",BG21/BC21-1)))))</f>
        <v>-2.6684791739983282E-2</v>
      </c>
      <c r="BI21" s="492">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92">
        <f t="shared" si="29"/>
        <v>1.5712076075629078E-3</v>
      </c>
      <c r="CG21" s="492">
        <f t="shared" si="30"/>
        <v>2.9312473233437331E-2</v>
      </c>
      <c r="CH21" s="19"/>
      <c r="CI21" s="36">
        <f t="shared" si="31"/>
        <v>100.31864198134579</v>
      </c>
    </row>
    <row r="22" spans="1:90" x14ac:dyDescent="0.35">
      <c r="A22" s="10"/>
      <c r="B22" s="10" t="s">
        <v>4</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9"/>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92">
        <f t="shared" si="63"/>
        <v>-2.6684791739983282E-2</v>
      </c>
      <c r="BI22" s="492">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92">
        <f t="shared" si="29"/>
        <v>1.5712076075629078E-3</v>
      </c>
      <c r="CG22" s="492">
        <f t="shared" si="30"/>
        <v>2.9312473233437331E-2</v>
      </c>
      <c r="CH22" s="19"/>
      <c r="CI22" s="13">
        <f t="shared" si="31"/>
        <v>100.31864198134579</v>
      </c>
    </row>
    <row r="23" spans="1:90" x14ac:dyDescent="0.35">
      <c r="A23" s="29"/>
      <c r="B23" s="29" t="s">
        <v>9</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43" t="s">
        <v>101</v>
      </c>
      <c r="J23" s="489" t="s">
        <v>101</v>
      </c>
      <c r="K23" s="489" t="s">
        <v>101</v>
      </c>
      <c r="L23" s="489" t="s">
        <v>101</v>
      </c>
      <c r="M23" s="489" t="s">
        <v>101</v>
      </c>
      <c r="N23" s="489" t="s">
        <v>101</v>
      </c>
      <c r="O23" s="489" t="s">
        <v>101</v>
      </c>
      <c r="P23" s="489" t="str">
        <f t="shared" si="59"/>
        <v>N/A</v>
      </c>
      <c r="Q23" s="489" t="str">
        <f t="shared" si="59"/>
        <v>N/A</v>
      </c>
      <c r="R23" s="199"/>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63"/>
        <v>N/A</v>
      </c>
      <c r="BI23" s="612"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9"/>
        <v>N/A</v>
      </c>
      <c r="CG23" s="680" t="str">
        <f t="shared" si="30"/>
        <v>N/A</v>
      </c>
      <c r="CH23" s="19"/>
      <c r="CI23" s="489">
        <f t="shared" si="31"/>
        <v>0</v>
      </c>
    </row>
    <row r="24" spans="1:90" x14ac:dyDescent="0.35">
      <c r="A24" s="37"/>
      <c r="B24" s="37"/>
      <c r="C24" s="37"/>
      <c r="D24" s="37"/>
      <c r="E24" s="37"/>
      <c r="F24" s="37"/>
      <c r="G24" s="37"/>
      <c r="H24" s="37"/>
      <c r="I24" s="628"/>
      <c r="J24" s="37"/>
      <c r="K24" s="37"/>
      <c r="L24" s="37"/>
      <c r="M24" s="37"/>
      <c r="N24" s="37"/>
      <c r="O24" s="37"/>
      <c r="P24" s="37"/>
      <c r="Q24" s="539"/>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72">
        <f>'Table 1(Q3''24)'!I25/32.15074</f>
        <v>65.489557946494045</v>
      </c>
      <c r="J25" s="572">
        <f>'Table 1(Q3''24)'!J25/32.15074</f>
        <v>56.930151271227359</v>
      </c>
      <c r="K25" s="572">
        <f>'Table 1(Q3''24)'!K25/32.15074</f>
        <v>60.729580351293841</v>
      </c>
      <c r="L25" s="572">
        <f>'Table 1(Q3''24)'!L25/32.15074</f>
        <v>58.480110158948477</v>
      </c>
      <c r="M25" s="572">
        <f>'Table 1(Q3''24)'!M25/32.15074</f>
        <v>57.521038247874124</v>
      </c>
      <c r="N25" s="572">
        <f>'Table 1(Q3''24)'!N25/32.15074</f>
        <v>60.682960695928173</v>
      </c>
      <c r="O25" s="572">
        <f>'Table 1(Q3''24)'!O25/32.15074</f>
        <v>61.667766623565591</v>
      </c>
      <c r="P25" s="545">
        <f>IF(ISERROR(N25/M25),"N/A",IF(M25&lt;0,"N/A",IF(N25&lt;0,"N/A",IF(N25/M25-1&gt;300%,"&gt;±300%",IF(N25/M25-1&lt;-300%,"&gt;±300%",N25/M25-1)))))</f>
        <v>5.4969843110766581E-2</v>
      </c>
      <c r="Q25" s="545">
        <f>IF(ISERROR(O25/N25),"N/A",IF(N25&lt;0,"N/A",IF(O25&lt;0,"N/A",IF(O25/N25-1&gt;300%,"&gt;±300%",IF(O25/N25-1&lt;-300%,"&gt;±300%",O25/N25-1)))))</f>
        <v>1.6228705988359904E-2</v>
      </c>
      <c r="R25" s="199"/>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12">
        <f t="shared" ref="BH25" si="69">IF(ISERROR(BG25/BC25),"N/A",IF(BC25&lt;0,"N/A",IF(BG25&lt;0,"N/A",IF(BG25/BC25-1&gt;300%,"&gt;±300%",IF(BG25/BC25-1&lt;-300%,"&gt;±300%",BG25/BC25-1)))))</f>
        <v>7.1520326395547729E-2</v>
      </c>
      <c r="BI25" s="612">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45">
        <f t="shared" si="29"/>
        <v>4.7462034157940369E-2</v>
      </c>
      <c r="CG25" s="545">
        <f t="shared" si="30"/>
        <v>6.3777771923068105E-2</v>
      </c>
      <c r="CH25" s="19"/>
      <c r="CI25" s="647">
        <f t="shared" si="31"/>
        <v>58.896620011447176</v>
      </c>
    </row>
    <row r="26" spans="1:90" x14ac:dyDescent="0.35">
      <c r="A26" s="23"/>
      <c r="B26" s="4"/>
      <c r="C26" s="9"/>
      <c r="D26" s="9"/>
      <c r="E26" s="9"/>
      <c r="F26" s="9"/>
      <c r="G26" s="9"/>
      <c r="H26" s="9"/>
      <c r="I26" s="627"/>
      <c r="J26" s="9"/>
      <c r="K26" s="9"/>
      <c r="L26" s="9"/>
      <c r="M26" s="9"/>
      <c r="N26" s="9"/>
      <c r="O26" s="9"/>
      <c r="P26" s="492"/>
      <c r="Q26" s="492"/>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f>'Table 1(Q3''24)'!C27/32.15074</f>
        <v>50.232125294783266</v>
      </c>
      <c r="D27" s="555">
        <f>'Table 1(Q3''24)'!D27/32.15074</f>
        <v>53.497991026023044</v>
      </c>
      <c r="E27" s="555">
        <f>'Table 1(Q3''24)'!E27/32.15074</f>
        <v>58.319030914996048</v>
      </c>
      <c r="F27" s="555">
        <f>'Table 1(Q3''24)'!F27/32.15074</f>
        <v>62.82903597242241</v>
      </c>
      <c r="G27" s="555">
        <f>'Table 1(Q3''24)'!G27/32.15074</f>
        <v>59.096617993862665</v>
      </c>
      <c r="H27" s="555">
        <f>'Table 1(Q3''24)'!H27/32.15074</f>
        <v>63.451105635515702</v>
      </c>
      <c r="I27" s="555">
        <f t="shared" ref="I27" si="71">SUM(I28:I34)</f>
        <v>69.579481267362112</v>
      </c>
      <c r="J27" s="555">
        <f>SUM(J28:J34)</f>
        <v>65.481972527273612</v>
      </c>
      <c r="K27" s="555">
        <f t="shared" ref="K27" si="72">SUM(K28:K34)</f>
        <v>78.576548927899807</v>
      </c>
      <c r="L27" s="555">
        <f>SUM(L28:L34)</f>
        <v>72.664399065928691</v>
      </c>
      <c r="M27" s="555">
        <f t="shared" ref="M27" si="73">SUM(M28:M34)</f>
        <v>76.159884166483735</v>
      </c>
      <c r="N27" s="555">
        <f t="shared" ref="N27:O27" si="74">SUM(N28:N34)</f>
        <v>75.703620746075046</v>
      </c>
      <c r="O27" s="555">
        <f t="shared" si="74"/>
        <v>68.915391808898676</v>
      </c>
      <c r="P27" s="492">
        <f t="shared" ref="P27:Q34" si="75">IF(ISERROR(N27/M27),"N/A",IF(M27&lt;0,"N/A",IF(N27&lt;0,"N/A",IF(N27/M27-1&gt;300%,"&gt;±300%",IF(N27/M27-1&lt;-300%,"&gt;±300%",N27/M27-1)))))</f>
        <v>-5.9908628460004776E-3</v>
      </c>
      <c r="Q27" s="492">
        <f t="shared" si="75"/>
        <v>-8.9668484416953298E-2</v>
      </c>
      <c r="R27" s="199"/>
      <c r="S27" s="555">
        <f>'Table 1(Q3''24)'!S27/32.15074</f>
        <v>12.752428093412469</v>
      </c>
      <c r="T27" s="555">
        <f>'Table 1(Q3''24)'!T27/32.15074</f>
        <v>13.530015172279084</v>
      </c>
      <c r="U27" s="555">
        <f>'Table 1(Q3''24)'!U27/32.15074</f>
        <v>14.152084835372374</v>
      </c>
      <c r="V27" s="555">
        <f>'Table 1(Q3''24)'!V27/32.15074</f>
        <v>14.307602251145697</v>
      </c>
      <c r="W27" s="555">
        <f>'Table 1(Q3''24)'!W27/32.15074</f>
        <v>13.996567419599051</v>
      </c>
      <c r="X27" s="555">
        <f>'Table 1(Q3''24)'!X27/32.15074</f>
        <v>14.929671914238989</v>
      </c>
      <c r="Y27" s="555">
        <f>'Table 1(Q3''24)'!Y27/32.15074</f>
        <v>15.55174157733228</v>
      </c>
      <c r="Z27" s="555">
        <f>'Table 1(Q3''24)'!Z27/32.15074</f>
        <v>16.951398319292185</v>
      </c>
      <c r="AA27" s="555">
        <f>'Table 1(Q3''24)'!AA27/32.15074</f>
        <v>16.173811240425572</v>
      </c>
      <c r="AB27" s="555">
        <f>'Table 1(Q3''24)'!AB27/32.15074</f>
        <v>14.929671914238989</v>
      </c>
      <c r="AC27" s="555">
        <f>'Table 1(Q3''24)'!AC27/32.15074</f>
        <v>14.929671914238989</v>
      </c>
      <c r="AD27" s="555">
        <f>'Table 1(Q3''24)'!AD27/32.15074</f>
        <v>14.774154498465666</v>
      </c>
      <c r="AE27" s="555">
        <f>'Table 1(Q3''24)'!AE27/32.15074</f>
        <v>14.774154498465666</v>
      </c>
      <c r="AF27" s="555">
        <f>'Table 1(Q3''24)'!AF27/32.15074</f>
        <v>14.929671914238989</v>
      </c>
      <c r="AG27" s="555">
        <f>'Table 1(Q3''24)'!AG27/32.15074</f>
        <v>15.862776408878926</v>
      </c>
      <c r="AH27" s="555">
        <f>'Table 1(Q3''24)'!AH27/32.15074</f>
        <v>15.707258993105603</v>
      </c>
      <c r="AI27" s="555">
        <f>'Table 1(Q3''24)'!AI27/32.15074</f>
        <v>15.707258993105603</v>
      </c>
      <c r="AJ27" s="555">
        <f>'Table 1(Q3''24)'!AJ27/32.15074</f>
        <v>16.329328656198893</v>
      </c>
      <c r="AK27" s="555">
        <f t="shared" ref="AK27:BE27" si="76">SUM(AK28:AK34)</f>
        <v>20.992764132651974</v>
      </c>
      <c r="AL27" s="555">
        <f t="shared" si="76"/>
        <v>17.216240723614114</v>
      </c>
      <c r="AM27" s="555">
        <f>SUM(AM28:AM34)</f>
        <v>16.672140825700115</v>
      </c>
      <c r="AN27" s="555">
        <f t="shared" si="76"/>
        <v>14.698257749188063</v>
      </c>
      <c r="AO27" s="555">
        <f t="shared" si="76"/>
        <v>19.795693372737443</v>
      </c>
      <c r="AP27" s="555">
        <f t="shared" si="76"/>
        <v>10.762855707758382</v>
      </c>
      <c r="AQ27" s="555">
        <f t="shared" si="76"/>
        <v>18.39901720218559</v>
      </c>
      <c r="AR27" s="555">
        <f t="shared" si="76"/>
        <v>16.524406244592196</v>
      </c>
      <c r="AS27" s="555">
        <f t="shared" si="76"/>
        <v>14.83843321235268</v>
      </c>
      <c r="AT27" s="563">
        <f t="shared" si="76"/>
        <v>24.509974032281658</v>
      </c>
      <c r="AU27" s="563">
        <f t="shared" si="76"/>
        <v>22.399133099228404</v>
      </c>
      <c r="AV27" s="563">
        <f t="shared" si="76"/>
        <v>16.829008584037059</v>
      </c>
      <c r="AW27" s="563">
        <f t="shared" si="76"/>
        <v>17.662485089333089</v>
      </c>
      <c r="AX27" s="563">
        <f t="shared" si="76"/>
        <v>20.535672795902286</v>
      </c>
      <c r="AY27" s="563">
        <f t="shared" si="76"/>
        <v>17.1806511975802</v>
      </c>
      <c r="AZ27" s="563">
        <f t="shared" si="76"/>
        <v>17.285593377870669</v>
      </c>
      <c r="BA27" s="563">
        <f t="shared" si="76"/>
        <v>18.859398177000543</v>
      </c>
      <c r="BB27" s="563">
        <f t="shared" si="76"/>
        <v>23.011004873356885</v>
      </c>
      <c r="BC27" s="563">
        <f t="shared" si="76"/>
        <v>15.230051621223533</v>
      </c>
      <c r="BD27" s="563">
        <f t="shared" si="76"/>
        <v>19.068767767025935</v>
      </c>
      <c r="BE27" s="563">
        <f t="shared" si="76"/>
        <v>20.212858707988744</v>
      </c>
      <c r="BF27" s="563">
        <f t="shared" ref="BF27:BG27" si="77">SUM(BF28:BF34)</f>
        <v>20.74241772440465</v>
      </c>
      <c r="BG27" s="563">
        <f t="shared" si="77"/>
        <v>17.580232612609322</v>
      </c>
      <c r="BH27" s="492">
        <f t="shared" ref="BH27:BH34" si="78">IF(ISERROR(BG27/BC27),"N/A",IF(BC27&lt;0,"N/A",IF(BG27&lt;0,"N/A",IF(BG27/BC27-1&gt;300%,"&gt;±300%",IF(BG27/BC27-1&lt;-300%,"&gt;±300%",BG27/BC27-1)))))</f>
        <v>0.15431208309962274</v>
      </c>
      <c r="BI27" s="492">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92">
        <f t="shared" si="29"/>
        <v>-2.1856169305640938E-2</v>
      </c>
      <c r="CG27" s="492">
        <f t="shared" si="30"/>
        <v>0.19407248304366931</v>
      </c>
      <c r="CH27" s="19"/>
      <c r="CI27" s="36">
        <f t="shared" si="31"/>
        <v>75.25409582064286</v>
      </c>
    </row>
    <row r="28" spans="1:90" x14ac:dyDescent="0.35">
      <c r="A28" s="10"/>
      <c r="B28" s="10" t="s">
        <v>12</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9"/>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92">
        <f t="shared" si="78"/>
        <v>-7.373901297668839E-2</v>
      </c>
      <c r="BI28" s="492">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92">
        <f t="shared" si="29"/>
        <v>-0.39211439783112068</v>
      </c>
      <c r="CG28" s="492">
        <f t="shared" si="30"/>
        <v>-1.1583582697652917E-3</v>
      </c>
      <c r="CH28" s="19"/>
      <c r="CI28" s="13">
        <f t="shared" si="31"/>
        <v>18.484494384158523</v>
      </c>
    </row>
    <row r="29" spans="1:90" x14ac:dyDescent="0.35">
      <c r="A29" s="10"/>
      <c r="B29" s="10" t="s">
        <v>13</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9"/>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92">
        <f t="shared" si="78"/>
        <v>3.4755204872099599E-2</v>
      </c>
      <c r="BI29" s="492">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92">
        <f t="shared" si="29"/>
        <v>-3.4422018965185708E-2</v>
      </c>
      <c r="CG29" s="492">
        <f t="shared" si="30"/>
        <v>2.8927755847929726E-2</v>
      </c>
      <c r="CH29" s="19"/>
      <c r="CI29" s="13">
        <f t="shared" si="31"/>
        <v>4.9313652667966172</v>
      </c>
    </row>
    <row r="30" spans="1:90" x14ac:dyDescent="0.35">
      <c r="A30" s="10"/>
      <c r="B30" s="10" t="s">
        <v>10</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9"/>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92">
        <f t="shared" si="78"/>
        <v>9.6366279069767469E-2</v>
      </c>
      <c r="BI30" s="492">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92">
        <f t="shared" si="29"/>
        <v>4.6801197472003953E-3</v>
      </c>
      <c r="CG30" s="492">
        <f t="shared" si="30"/>
        <v>2.3252741296172941E-2</v>
      </c>
      <c r="CH30" s="19"/>
      <c r="CI30" s="13">
        <f t="shared" si="31"/>
        <v>2.7863293348768958</v>
      </c>
    </row>
    <row r="31" spans="1:90" x14ac:dyDescent="0.35">
      <c r="A31" s="10"/>
      <c r="B31" s="10" t="s">
        <v>11</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9"/>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92">
        <f t="shared" si="78"/>
        <v>0.96376026800905867</v>
      </c>
      <c r="BI31" s="492">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92">
        <f t="shared" si="29"/>
        <v>0.48214990030742677</v>
      </c>
      <c r="CG31" s="492">
        <f t="shared" si="30"/>
        <v>0.85708723536750497</v>
      </c>
      <c r="CH31" s="19"/>
      <c r="CI31" s="13">
        <f t="shared" si="31"/>
        <v>20.554627765632013</v>
      </c>
    </row>
    <row r="32" spans="1:90" x14ac:dyDescent="0.35">
      <c r="A32" s="10"/>
      <c r="B32" s="10" t="s">
        <v>58</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9"/>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92">
        <f t="shared" si="78"/>
        <v>9.6371810160964966E-2</v>
      </c>
      <c r="BI32" s="492">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92">
        <f t="shared" si="29"/>
        <v>3.5567685842858854E-3</v>
      </c>
      <c r="CG32" s="492">
        <f t="shared" si="30"/>
        <v>3.8436970192630815E-2</v>
      </c>
      <c r="CH32" s="19"/>
      <c r="CI32" s="13">
        <f t="shared" si="31"/>
        <v>9.0990302735401567</v>
      </c>
    </row>
    <row r="33" spans="1:87" x14ac:dyDescent="0.35">
      <c r="A33" s="10"/>
      <c r="B33" s="10" t="s">
        <v>218</v>
      </c>
      <c r="C33" s="7" t="s">
        <v>101</v>
      </c>
      <c r="D33" s="7" t="s">
        <v>101</v>
      </c>
      <c r="E33" s="7" t="s">
        <v>101</v>
      </c>
      <c r="F33" s="7" t="s">
        <v>101</v>
      </c>
      <c r="G33" s="7" t="s">
        <v>101</v>
      </c>
      <c r="H33" s="7" t="s">
        <v>101</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59">
        <f>'Table 1(Q3''24)'!AS33/32.15074</f>
        <v>8.9855304118006643E-2</v>
      </c>
      <c r="AT33" s="859">
        <f>'Table 1(Q3''24)'!AT33/32.15074</f>
        <v>0.12691149339402191</v>
      </c>
      <c r="AU33" s="859">
        <f>'Table 1(Q3''24)'!AU33/32.15074</f>
        <v>0.12931136665525772</v>
      </c>
      <c r="AV33" s="859">
        <f>'Table 1(Q3''24)'!AV33/32.15074</f>
        <v>0.18613063075727657</v>
      </c>
      <c r="AW33" s="859">
        <f>'Table 1(Q3''24)'!AW33/32.15074</f>
        <v>9.4736108082821388E-2</v>
      </c>
      <c r="AX33" s="859">
        <f>'Table 1(Q3''24)'!AX33/32.15074</f>
        <v>9.4101637810724975E-2</v>
      </c>
      <c r="AY33" s="859">
        <f>'Table 1(Q3''24)'!AY33/32.15074</f>
        <v>9.6281722656412161E-2</v>
      </c>
      <c r="AZ33" s="859">
        <f>'Table 1(Q3''24)'!AZ33/32.15074</f>
        <v>9.6604898943309953E-2</v>
      </c>
      <c r="BA33" s="859">
        <f>'Table 1(Q3''24)'!BA33/32.15074</f>
        <v>0.12762886427238893</v>
      </c>
      <c r="BB33" s="859">
        <f>'Table 1(Q3''24)'!BB33/32.15074</f>
        <v>0.1507027375636609</v>
      </c>
      <c r="BC33" s="859">
        <f>'Table 1(Q3''24)'!BC33/32.15074</f>
        <v>0.23230549030503783</v>
      </c>
      <c r="BD33" s="859">
        <f>'Table 1(Q3''24)'!BD33/32.15074</f>
        <v>0.37829756883828985</v>
      </c>
      <c r="BE33" s="859">
        <f>'Table 1(Q3''24)'!BE33/32.15074</f>
        <v>0.37322545937145035</v>
      </c>
      <c r="BF33" s="859">
        <f>'Table 1(Q3''24)'!BF33/32.15074</f>
        <v>0.43072848788223411</v>
      </c>
      <c r="BG33" s="859">
        <f>'Table 1(Q3''24)'!BG33/32.15074</f>
        <v>0.53753653347364405</v>
      </c>
      <c r="BH33" s="492">
        <f t="shared" si="78"/>
        <v>1.3139209183898779</v>
      </c>
      <c r="BI33" s="492">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92">
        <f t="shared" si="29"/>
        <v>1.888475264577576</v>
      </c>
      <c r="CG33" s="492">
        <f t="shared" si="30"/>
        <v>0.31665561646813067</v>
      </c>
      <c r="CH33" s="19"/>
      <c r="CI33" s="13">
        <f t="shared" si="31"/>
        <v>1.4145570063970121</v>
      </c>
    </row>
    <row r="34" spans="1:87" x14ac:dyDescent="0.35">
      <c r="A34" s="29"/>
      <c r="B34" s="29" t="s">
        <v>2</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9"/>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12">
        <f t="shared" si="78"/>
        <v>3.427372678464824E-2</v>
      </c>
      <c r="BI34" s="612">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9">
        <f t="shared" si="92"/>
        <v>8.260139340096643</v>
      </c>
      <c r="BY34" s="599">
        <f t="shared" si="93"/>
        <v>8.1527776497577946</v>
      </c>
      <c r="BZ34" s="599">
        <f t="shared" si="94"/>
        <v>8.262473265120331</v>
      </c>
      <c r="CA34" s="599">
        <f t="shared" si="95"/>
        <v>8.7659591742534282</v>
      </c>
      <c r="CB34" s="599">
        <f t="shared" si="96"/>
        <v>8.2868419354344312</v>
      </c>
      <c r="CC34" s="599">
        <f t="shared" si="97"/>
        <v>8.7713011119614315</v>
      </c>
      <c r="CD34" s="599">
        <f t="shared" si="101"/>
        <v>8.9749431698641775</v>
      </c>
      <c r="CE34" s="599">
        <f t="shared" si="28"/>
        <v>9.0087486193774655</v>
      </c>
      <c r="CF34" s="545">
        <f t="shared" si="29"/>
        <v>2.707095610846455E-2</v>
      </c>
      <c r="CG34" s="545">
        <f t="shared" si="30"/>
        <v>3.7666477517985797E-3</v>
      </c>
      <c r="CH34" s="19"/>
      <c r="CI34" s="611">
        <f t="shared" si="31"/>
        <v>17.983691789241643</v>
      </c>
    </row>
    <row r="35" spans="1:87" x14ac:dyDescent="0.35">
      <c r="A35" s="37"/>
      <c r="B35" s="37"/>
      <c r="C35" s="37"/>
      <c r="D35" s="37"/>
      <c r="E35" s="37"/>
      <c r="F35" s="37"/>
      <c r="G35" s="37"/>
      <c r="H35" s="37"/>
      <c r="I35" s="628"/>
      <c r="J35" s="37"/>
      <c r="K35" s="37"/>
      <c r="L35" s="37"/>
      <c r="M35" s="37"/>
      <c r="N35" s="37"/>
      <c r="O35" s="37"/>
      <c r="P35" s="37"/>
      <c r="Q35" s="539"/>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f>'Table 1(Q3''24)'!C36/32.15074</f>
        <v>29.081756749611362</v>
      </c>
      <c r="D36" s="656">
        <f>'Table 1(Q3''24)'!D36/32.15074</f>
        <v>4.6655224731996841</v>
      </c>
      <c r="E36" s="656">
        <f>'Table 1(Q3''24)'!E36/32.15074</f>
        <v>9.4865623621726911</v>
      </c>
      <c r="F36" s="656">
        <f>'Table 1(Q3''24)'!F36/32.15074</f>
        <v>16.640363487745539</v>
      </c>
      <c r="G36" s="656">
        <f>'Table 1(Q3''24)'!G36/32.15074</f>
        <v>8.5534578675327531</v>
      </c>
      <c r="H36" s="656">
        <f>'Table 1(Q3''24)'!H36/32.15074</f>
        <v>0.46655224731996842</v>
      </c>
      <c r="I36" s="656">
        <f>'Table 1(Q3''24)'!I36/32.15074</f>
        <v>39.327574945764468</v>
      </c>
      <c r="J36" s="656">
        <f>'Table 1(Q3''24)'!J36/32.15074</f>
        <v>49.201940701265357</v>
      </c>
      <c r="K36" s="656">
        <f>SUM(K37:K40)</f>
        <v>-0.10511487066493341</v>
      </c>
      <c r="L36" s="656">
        <f t="shared" ref="L36:M36" si="110">SUM(L37:L40)</f>
        <v>-16.050749004600284</v>
      </c>
      <c r="M36" s="656">
        <f t="shared" si="110"/>
        <v>12.342912991412852</v>
      </c>
      <c r="N36" s="656">
        <f t="shared" ref="N36:O36" si="111">SUM(N37:N40)</f>
        <v>12.223121394395529</v>
      </c>
      <c r="O36" s="656">
        <f t="shared" si="111"/>
        <v>13.07843487066279</v>
      </c>
      <c r="P36" s="492">
        <f t="shared" ref="P36:Q40" si="112">IF(ISERROR(N36/M36),"N/A",IF(M36&lt;0,"N/A",IF(N36&lt;0,"N/A",IF(N36/M36-1&gt;300%,"&gt;±300%",IF(N36/M36-1&lt;-300%,"&gt;±300%",N36/M36-1)))))</f>
        <v>-9.7052938071153783E-3</v>
      </c>
      <c r="Q36" s="492">
        <f t="shared" si="112"/>
        <v>6.9975045544375725E-2</v>
      </c>
      <c r="R36" s="199"/>
      <c r="S36" s="656">
        <f>'Table 1(Q3''24)'!S36/32.15074</f>
        <v>-5.4431095520662982</v>
      </c>
      <c r="T36" s="656">
        <f>'Table 1(Q3''24)'!T36/32.15074</f>
        <v>0</v>
      </c>
      <c r="U36" s="656">
        <f>'Table 1(Q3''24)'!U36/32.15074</f>
        <v>-0.31103483154664557</v>
      </c>
      <c r="V36" s="656">
        <f>'Table 1(Q3''24)'!V36/32.15074</f>
        <v>3.5769005627864243</v>
      </c>
      <c r="W36" s="656">
        <f>'Table 1(Q3''24)'!W36/32.15074</f>
        <v>8.8644926990793991</v>
      </c>
      <c r="X36" s="656">
        <f>'Table 1(Q3''24)'!X36/32.15074</f>
        <v>-2.9548308996931332</v>
      </c>
      <c r="Y36" s="656">
        <f>'Table 1(Q3''24)'!Y36/32.15074</f>
        <v>5.1320747205196522</v>
      </c>
      <c r="Z36" s="656">
        <f>'Table 1(Q3''24)'!Z36/32.15074</f>
        <v>2.9548308996931332</v>
      </c>
      <c r="AA36" s="656">
        <f>'Table 1(Q3''24)'!AA36/32.15074</f>
        <v>1.5551741577332279</v>
      </c>
      <c r="AB36" s="656">
        <f>'Table 1(Q3''24)'!AB36/32.15074</f>
        <v>6.9982837097995256</v>
      </c>
      <c r="AC36" s="656">
        <f>'Table 1(Q3''24)'!AC36/32.15074</f>
        <v>2.4882786523731646</v>
      </c>
      <c r="AD36" s="656">
        <f>'Table 1(Q3''24)'!AD36/32.15074</f>
        <v>3.2658657312397787</v>
      </c>
      <c r="AE36" s="656">
        <f>'Table 1(Q3''24)'!AE36/32.15074</f>
        <v>-0.31103483154664557</v>
      </c>
      <c r="AF36" s="656">
        <f>'Table 1(Q3''24)'!AF36/32.15074</f>
        <v>3.1103483154664557</v>
      </c>
      <c r="AG36" s="656">
        <f>'Table 1(Q3''24)'!AG36/32.15074</f>
        <v>1.8662089892798737</v>
      </c>
      <c r="AH36" s="656">
        <f>'Table 1(Q3''24)'!AH36/32.15074</f>
        <v>-1.7106915735065507</v>
      </c>
      <c r="AI36" s="656">
        <f>'Table 1(Q3''24)'!AI36/32.15074</f>
        <v>2.0217264050531965</v>
      </c>
      <c r="AJ36" s="656">
        <f>'Table 1(Q3''24)'!AJ36/32.15074</f>
        <v>-2.0217264050531965</v>
      </c>
      <c r="AK36" s="656">
        <f t="shared" ref="AK36:BA36" si="113">SUM(AK37:AK40)</f>
        <v>24.787984894217576</v>
      </c>
      <c r="AL36" s="656">
        <f t="shared" si="113"/>
        <v>4.0374953690457795</v>
      </c>
      <c r="AM36" s="656">
        <f t="shared" si="113"/>
        <v>7.9025137344087364</v>
      </c>
      <c r="AN36" s="656">
        <f t="shared" si="113"/>
        <v>2.5995809480923735</v>
      </c>
      <c r="AO36" s="656">
        <f t="shared" si="113"/>
        <v>2.6891803715862315</v>
      </c>
      <c r="AP36" s="656">
        <f t="shared" si="113"/>
        <v>12.43568089851931</v>
      </c>
      <c r="AQ36" s="656">
        <f t="shared" si="113"/>
        <v>30.120078631875813</v>
      </c>
      <c r="AR36" s="656">
        <f t="shared" si="113"/>
        <v>4.0794962489416866</v>
      </c>
      <c r="AS36" s="656">
        <f t="shared" si="113"/>
        <v>5.1588873910638027</v>
      </c>
      <c r="AT36" s="656">
        <f t="shared" si="113"/>
        <v>6.2988138091586006</v>
      </c>
      <c r="AU36" s="656">
        <f t="shared" si="113"/>
        <v>-8.2262954820769494</v>
      </c>
      <c r="AV36" s="656">
        <f t="shared" si="113"/>
        <v>-3.3365205888103873</v>
      </c>
      <c r="AW36" s="656">
        <f t="shared" si="113"/>
        <v>-4.1149503280105861</v>
      </c>
      <c r="AX36" s="656">
        <f t="shared" si="113"/>
        <v>-3.9710810082699761</v>
      </c>
      <c r="AY36" s="656">
        <f t="shared" si="113"/>
        <v>-7.0317321828243617</v>
      </c>
      <c r="AZ36" s="656">
        <f t="shared" si="113"/>
        <v>-0.93298548549535942</v>
      </c>
      <c r="BA36" s="656">
        <f t="shared" si="113"/>
        <v>7.1154443163978955</v>
      </c>
      <c r="BB36" s="656">
        <f t="shared" ref="BB36:BG36" si="114">SUM(BB37:BB40)</f>
        <v>6.0739099306424205</v>
      </c>
      <c r="BC36" s="656">
        <f t="shared" si="114"/>
        <v>1.564330182717514</v>
      </c>
      <c r="BD36" s="656">
        <f t="shared" si="114"/>
        <v>-2.3986790952829589</v>
      </c>
      <c r="BE36" s="656">
        <f t="shared" si="114"/>
        <v>3.6501859794448372</v>
      </c>
      <c r="BF36" s="656">
        <f t="shared" si="114"/>
        <v>14.376050958832433</v>
      </c>
      <c r="BG36" s="656">
        <f t="shared" si="114"/>
        <v>-7.0342498110574736</v>
      </c>
      <c r="BH36" s="492" t="str">
        <f t="shared" ref="BH36:BH40" si="115">IF(ISERROR(BG36/BC36),"N/A",IF(BC36&lt;0,"N/A",IF(BG36&lt;0,"N/A",IF(BG36/BC36-1&gt;300%,"&gt;±300%",IF(BG36/BC36-1&lt;-300%,"&gt;±300%",BG36/BC36-1)))))</f>
        <v>N/A</v>
      </c>
      <c r="BI36" s="492"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92">
        <f t="shared" si="29"/>
        <v>0.36672627034203353</v>
      </c>
      <c r="CG36" s="492" t="str">
        <f t="shared" si="30"/>
        <v>N/A</v>
      </c>
      <c r="CH36" s="19"/>
      <c r="CI36" s="36">
        <f t="shared" si="31"/>
        <v>17.191888025711826</v>
      </c>
    </row>
    <row r="37" spans="1:87" x14ac:dyDescent="0.35">
      <c r="A37" s="10"/>
      <c r="B37" s="10" t="s">
        <v>42</v>
      </c>
      <c r="C37" s="657">
        <f>'Table 1(Q3''24)'!C37/32.15074</f>
        <v>-0.15551741577332279</v>
      </c>
      <c r="D37" s="657">
        <f>'Table 1(Q3''24)'!D37/32.15074</f>
        <v>1.5551741577332279</v>
      </c>
      <c r="E37" s="657">
        <f>'Table 1(Q3''24)'!E37/32.15074</f>
        <v>16.329328656198893</v>
      </c>
      <c r="F37" s="657">
        <f>'Table 1(Q3''24)'!F37/32.15074</f>
        <v>14.307602251145697</v>
      </c>
      <c r="G37" s="657">
        <f>'Table 1(Q3''24)'!G37/32.15074</f>
        <v>6.6872488782528805</v>
      </c>
      <c r="H37" s="657">
        <f>'Table 1(Q3''24)'!H37/32.15074</f>
        <v>8.7089752833060761</v>
      </c>
      <c r="I37" s="658">
        <f>'Table 1(Q3''24)'!I37/32.15074</f>
        <v>8.6350837458249945</v>
      </c>
      <c r="J37" s="658">
        <f>'Table 1(Q3''24)'!J37/32.15074</f>
        <v>18.454272150850748</v>
      </c>
      <c r="K37" s="658">
        <f>'Table 1(Q3''24)'!K37/32.15074</f>
        <v>10.867453951545613</v>
      </c>
      <c r="L37" s="658">
        <f>'Table 1(Q3''24)'!L37/32.15074</f>
        <v>8.0574389275379108</v>
      </c>
      <c r="M37" s="658">
        <f>'Table 1(Q3''24)'!M37/32.15074</f>
        <v>10.021071659697094</v>
      </c>
      <c r="N37" s="658">
        <f>'Table 1(Q3''24)'!N37/32.15074</f>
        <v>5.3114941659087194</v>
      </c>
      <c r="O37" s="658">
        <f>'Table 1(Q3''24)'!O37/32.15074</f>
        <v>4.6869936658880302</v>
      </c>
      <c r="P37" s="26">
        <f t="shared" si="112"/>
        <v>-0.46996744996140771</v>
      </c>
      <c r="Q37" s="26">
        <f t="shared" si="112"/>
        <v>-0.11757529623754115</v>
      </c>
      <c r="R37" s="199"/>
      <c r="S37" s="658">
        <f>'Table 1(Q3''24)'!S37/32.15074</f>
        <v>0.46655224731996842</v>
      </c>
      <c r="T37" s="658">
        <f>'Table 1(Q3''24)'!T37/32.15074</f>
        <v>1.2441393261865823</v>
      </c>
      <c r="U37" s="658">
        <f>'Table 1(Q3''24)'!U37/32.15074</f>
        <v>1.3996567419599051</v>
      </c>
      <c r="V37" s="658">
        <f>'Table 1(Q3''24)'!V37/32.15074</f>
        <v>2.332761236599842</v>
      </c>
      <c r="W37" s="658">
        <f>'Table 1(Q3''24)'!W37/32.15074</f>
        <v>5.5986269678396203</v>
      </c>
      <c r="X37" s="658">
        <f>'Table 1(Q3''24)'!X37/32.15074</f>
        <v>6.8427662940262026</v>
      </c>
      <c r="Y37" s="658">
        <f>'Table 1(Q3''24)'!Y37/32.15074</f>
        <v>4.6655224731996841</v>
      </c>
      <c r="Z37" s="658">
        <f>'Table 1(Q3''24)'!Z37/32.15074</f>
        <v>3.5769005627864243</v>
      </c>
      <c r="AA37" s="658">
        <f>'Table 1(Q3''24)'!AA37/32.15074</f>
        <v>2.4882786523731646</v>
      </c>
      <c r="AB37" s="658">
        <f>'Table 1(Q3''24)'!AB37/32.15074</f>
        <v>3.5769005627864243</v>
      </c>
      <c r="AC37" s="658">
        <f>'Table 1(Q3''24)'!AC37/32.15074</f>
        <v>0.93310449463993683</v>
      </c>
      <c r="AD37" s="658">
        <f>'Table 1(Q3''24)'!AD37/32.15074</f>
        <v>2.332761236599842</v>
      </c>
      <c r="AE37" s="658">
        <f>'Table 1(Q3''24)'!AE37/32.15074</f>
        <v>1.3996567419599051</v>
      </c>
      <c r="AF37" s="658">
        <f>'Table 1(Q3''24)'!AF37/32.15074</f>
        <v>2.0217264050531965</v>
      </c>
      <c r="AG37" s="658">
        <f>'Table 1(Q3''24)'!AG37/32.15074</f>
        <v>2.6437960681464876</v>
      </c>
      <c r="AH37" s="658">
        <f>'Table 1(Q3''24)'!AH37/32.15074</f>
        <v>2.177243820826519</v>
      </c>
      <c r="AI37" s="658">
        <f>'Table 1(Q3''24)'!AI37/32.15074</f>
        <v>2.177243820826519</v>
      </c>
      <c r="AJ37" s="658">
        <f>'Table 1(Q3''24)'!AJ37/32.15074</f>
        <v>1.5551741577332279</v>
      </c>
      <c r="AK37" s="658">
        <f>'Table 1(Q3''24)'!AK37/32.15074</f>
        <v>3.3988790104749973</v>
      </c>
      <c r="AL37" s="658">
        <f>'Table 1(Q3''24)'!AL37/32.15074</f>
        <v>2.7463558488637418</v>
      </c>
      <c r="AM37" s="658">
        <f>'Table 1(Q3''24)'!AM37/32.15074</f>
        <v>1.6366872110369599</v>
      </c>
      <c r="AN37" s="658">
        <f>'Table 1(Q3''24)'!AN37/32.15074</f>
        <v>0.85316167544929555</v>
      </c>
      <c r="AO37" s="658">
        <f>'Table 1(Q3''24)'!AO37/32.15074</f>
        <v>9.6237965827787395</v>
      </c>
      <c r="AP37" s="658">
        <f>'Table 1(Q3''24)'!AP37/32.15074</f>
        <v>4.0782481462833253</v>
      </c>
      <c r="AQ37" s="658">
        <f>'Table 1(Q3''24)'!AQ37/32.15074</f>
        <v>3.0399817068392299</v>
      </c>
      <c r="AR37" s="658">
        <f>'Table 1(Q3''24)'!AR37/32.15074</f>
        <v>1.7122457149494503</v>
      </c>
      <c r="AS37" s="658">
        <f>'Table 1(Q3''24)'!AS37/32.15074</f>
        <v>0.78880935237847583</v>
      </c>
      <c r="AT37" s="658">
        <f>'Table 1(Q3''24)'!AT37/32.15074</f>
        <v>3.5086229365223693</v>
      </c>
      <c r="AU37" s="658">
        <f>'Table 1(Q3''24)'!AU37/32.15074</f>
        <v>3.58093452343005</v>
      </c>
      <c r="AV37" s="658">
        <f>'Table 1(Q3''24)'!AV37/32.15074</f>
        <v>2.9890871392147171</v>
      </c>
      <c r="AW37" s="658">
        <f>'Table 1(Q3''24)'!AW37/32.15074</f>
        <v>2.1569987060416413</v>
      </c>
      <c r="AX37" s="658">
        <f>'Table 1(Q3''24)'!AX37/32.15074</f>
        <v>2.6277039349126827</v>
      </c>
      <c r="AY37" s="658">
        <f>'Table 1(Q3''24)'!AY37/32.15074</f>
        <v>3.1969630890163159</v>
      </c>
      <c r="AZ37" s="658">
        <f>'Table 1(Q3''24)'!AZ37/32.15074</f>
        <v>7.5773197567268913E-2</v>
      </c>
      <c r="BA37" s="658">
        <f>'Table 1(Q3''24)'!BA37/32.15074</f>
        <v>3.994686586441627</v>
      </c>
      <c r="BB37" s="658">
        <f>'Table 1(Q3''24)'!BB37/32.15074</f>
        <v>1.4566219444277513</v>
      </c>
      <c r="BC37" s="658">
        <f>'Table 1(Q3''24)'!BC37/32.15074</f>
        <v>2.6787736408516949</v>
      </c>
      <c r="BD37" s="658">
        <f>'Table 1(Q3''24)'!BD37/32.15074</f>
        <v>1.9030818310380404</v>
      </c>
      <c r="BE37" s="658">
        <f>'Table 1(Q3''24)'!BE37/32.15074</f>
        <v>2.0024554205765219</v>
      </c>
      <c r="BF37" s="658">
        <f>'Table 1(Q3''24)'!BF37/32.15074</f>
        <v>0.54095582060312974</v>
      </c>
      <c r="BG37" s="658">
        <f>'Table 1(Q3''24)'!BG37/32.15074</f>
        <v>2.1408812174613034</v>
      </c>
      <c r="BH37" s="492">
        <f t="shared" si="115"/>
        <v>-0.20079801263811625</v>
      </c>
      <c r="BI37" s="492">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92">
        <f t="shared" si="29"/>
        <v>-0.53343106030837206</v>
      </c>
      <c r="CG37" s="492">
        <f t="shared" si="30"/>
        <v>-0.44489492154787458</v>
      </c>
      <c r="CH37" s="19"/>
      <c r="CI37" s="13">
        <f t="shared" si="31"/>
        <v>7.1252667130693874</v>
      </c>
    </row>
    <row r="38" spans="1:87" x14ac:dyDescent="0.35">
      <c r="A38" s="10"/>
      <c r="B38" s="10" t="str">
        <f>'Table 1(Q3''24)'!B38</f>
        <v>China Bars ≥ 500g</v>
      </c>
      <c r="C38" s="7" t="s">
        <v>101</v>
      </c>
      <c r="D38" s="7" t="s">
        <v>101</v>
      </c>
      <c r="E38" s="7" t="s">
        <v>101</v>
      </c>
      <c r="F38" s="7" t="s">
        <v>101</v>
      </c>
      <c r="G38" s="7" t="s">
        <v>101</v>
      </c>
      <c r="H38" s="7" t="s">
        <v>101</v>
      </c>
      <c r="I38" s="658">
        <f>'Table 1(Q3''24)'!I38/32.15074</f>
        <v>0.50862492153382866</v>
      </c>
      <c r="J38" s="658">
        <f>'Table 1(Q3''24)'!J38/32.15074</f>
        <v>0.71321823972813359</v>
      </c>
      <c r="K38" s="658">
        <f>'Table 1(Q3''24)'!K38/32.15074</f>
        <v>0.83571368938582447</v>
      </c>
      <c r="L38" s="658">
        <f>'Table 1(Q3''24)'!L38/32.15074</f>
        <v>2.8002047409371147</v>
      </c>
      <c r="M38" s="658">
        <f>'Table 1(Q3''24)'!M38/32.15074</f>
        <v>4.1792437056745131</v>
      </c>
      <c r="N38" s="658">
        <f>'Table 1(Q3''24)'!N38/32.15074</f>
        <v>4.8899008234336137</v>
      </c>
      <c r="O38" s="658">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f>'Table 1(Q3''24)'!AK38/32.15074</f>
        <v>0.12715623038345716</v>
      </c>
      <c r="AL38" s="658">
        <f>'Table 1(Q3''24)'!AL38/32.15074</f>
        <v>0.12715623038345716</v>
      </c>
      <c r="AM38" s="658">
        <f>'Table 1(Q3''24)'!AM38/32.15074</f>
        <v>0.12715623038345716</v>
      </c>
      <c r="AN38" s="658">
        <f>'Table 1(Q3''24)'!AN38/32.15074</f>
        <v>0.12715623038345716</v>
      </c>
      <c r="AO38" s="658">
        <f>'Table 1(Q3''24)'!AO38/32.15074</f>
        <v>0.41785684469291223</v>
      </c>
      <c r="AP38" s="658">
        <f>'Table 1(Q3''24)'!AP38/32.15074</f>
        <v>0.20892842234645612</v>
      </c>
      <c r="AQ38" s="658">
        <f>'Table 1(Q3''24)'!AQ38/32.15074</f>
        <v>0.10446421117322806</v>
      </c>
      <c r="AR38" s="658">
        <f>'Table 1(Q3''24)'!AR38/32.15074</f>
        <v>0.10446421117322806</v>
      </c>
      <c r="AS38" s="658">
        <f>'Table 1(Q3''24)'!AS38/32.15074</f>
        <v>0.20892842234645612</v>
      </c>
      <c r="AT38" s="658">
        <f>'Table 1(Q3''24)'!AT38/32.15074</f>
        <v>0.20892842234645612</v>
      </c>
      <c r="AU38" s="658">
        <f>'Table 1(Q3''24)'!AU38/32.15074</f>
        <v>0.20892842234645612</v>
      </c>
      <c r="AV38" s="658">
        <f>'Table 1(Q3''24)'!AV38/32.15074</f>
        <v>0.20892842234645612</v>
      </c>
      <c r="AW38" s="658">
        <f>'Table 1(Q3''24)'!AW38/32.15074</f>
        <v>0.70005118523427867</v>
      </c>
      <c r="AX38" s="658">
        <f>'Table 1(Q3''24)'!AX38/32.15074</f>
        <v>0.70005118523427867</v>
      </c>
      <c r="AY38" s="658">
        <f>'Table 1(Q3''24)'!AY38/32.15074</f>
        <v>0.70005118523427867</v>
      </c>
      <c r="AZ38" s="658">
        <f>'Table 1(Q3''24)'!AZ38/32.15074</f>
        <v>0.70005118523427867</v>
      </c>
      <c r="BA38" s="658">
        <f>'Table 1(Q3''24)'!BA38/32.15074</f>
        <v>0.96122605230513813</v>
      </c>
      <c r="BB38" s="658">
        <f>'Table 1(Q3''24)'!BB38/32.15074</f>
        <v>0.62688655585117692</v>
      </c>
      <c r="BC38" s="658">
        <f>'Table 1(Q3''24)'!BC38/32.15074</f>
        <v>1.0866033634753733</v>
      </c>
      <c r="BD38" s="658">
        <f>'Table 1(Q3''24)'!BD38/32.15074</f>
        <v>1.5045277340428247</v>
      </c>
      <c r="BE38" s="658">
        <f>'Table 1(Q3''24)'!BE38/32.15074</f>
        <v>1.6589975845034983</v>
      </c>
      <c r="BF38" s="658">
        <f>'Table 1(Q3''24)'!BF38/32.15074</f>
        <v>1.2679023873167459</v>
      </c>
      <c r="BG38" s="658">
        <f>'Table 1(Q3''24)'!BG38/32.15074</f>
        <v>0.93476231029208046</v>
      </c>
      <c r="BH38" s="492">
        <f>IF(ISERROR(BG38/BC38),"N/A",IF(BC38&lt;0,"N/A",IF(BG38&lt;0,"N/A",IF(BG38/BC38-1&gt;300%,"&gt;±300%",IF(BG38/BC38-1&lt;-300%,"&gt;±300%",BG38/BC38-1)))))</f>
        <v>-0.13973917096818755</v>
      </c>
      <c r="BI38" s="492">
        <f>IF(ISERROR(BG38/BF38),"N/A",IF(BF38&lt;0,"N/A",IF(BG38&lt;0,"N/A",IF(BG38/BF38-1&gt;300%,"&gt;±300%",IF(BG38/BF38-1&lt;-300%,"&gt;±300%",BG38/BF38-1)))))</f>
        <v>-0.26274899421057774</v>
      </c>
      <c r="BJ38" s="4"/>
      <c r="BK38" s="7" t="s">
        <v>101</v>
      </c>
      <c r="BL38" s="7" t="s">
        <v>101</v>
      </c>
      <c r="BM38" s="7" t="s">
        <v>101</v>
      </c>
      <c r="BN38" s="7" t="s">
        <v>101</v>
      </c>
      <c r="BO38" s="7" t="s">
        <v>101</v>
      </c>
      <c r="BP38" s="7" t="s">
        <v>101</v>
      </c>
      <c r="BQ38" s="7" t="s">
        <v>101</v>
      </c>
      <c r="BR38" s="7" t="s">
        <v>101</v>
      </c>
      <c r="BS38" s="7" t="s">
        <v>101</v>
      </c>
      <c r="BT38" s="7" t="s">
        <v>101</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92">
        <f>IF(ISERROR(CE38/CC38),"N/A",IF(CC38&lt;0,"N/A",IF(CE38&lt;0,"N/A",IF(CE38/CC38-1&gt;300%,"&gt;±300%",IF(CE38/CC38-1&lt;-300%,"&gt;±300%",CE38/CC38-1)))))</f>
        <v>0.84300531132875123</v>
      </c>
      <c r="CG38" s="492">
        <f>IF(ISERROR(CE38/CD38),"N/A",IF(CD38&lt;0,"N/A",IF(CE38&lt;0,"N/A",IF(CE38/CD38-1&gt;300%,"&gt;±300%",IF(CE38/CD38-1&lt;-300%,"&gt;±300%",CE38/CD38-1)))))</f>
        <v>0.12958390049181534</v>
      </c>
      <c r="CH38" s="19"/>
      <c r="CI38" s="13">
        <f>SUM(BC38:BF38)</f>
        <v>5.5180310693384422</v>
      </c>
    </row>
    <row r="39" spans="1:87" x14ac:dyDescent="0.35">
      <c r="A39" s="10"/>
      <c r="B39" s="10" t="s">
        <v>43</v>
      </c>
      <c r="C39" s="657">
        <f>'Table 1(Q3''24)'!C39/32.15074</f>
        <v>28.148652254971427</v>
      </c>
      <c r="D39" s="657">
        <f>'Table 1(Q3''24)'!D39/32.15074</f>
        <v>6.6872488782528805</v>
      </c>
      <c r="E39" s="657">
        <f>'Table 1(Q3''24)'!E39/32.15074</f>
        <v>-7.4648359571194947</v>
      </c>
      <c r="F39" s="657">
        <f>'Table 1(Q3''24)'!F39/32.15074</f>
        <v>-0.31103483154664557</v>
      </c>
      <c r="G39" s="657">
        <f>'Table 1(Q3''24)'!G39/32.15074</f>
        <v>3.2658657312397787</v>
      </c>
      <c r="H39" s="657">
        <f>'Table 1(Q3''24)'!H39/32.15074</f>
        <v>-7.6203533728928168</v>
      </c>
      <c r="I39" s="658">
        <f>'Table 1(Q3''24)'!I39/32.15074</f>
        <v>30.812606589386178</v>
      </c>
      <c r="J39" s="658">
        <f>'Table 1(Q3''24)'!J39/32.15074</f>
        <v>15.777114884316763</v>
      </c>
      <c r="K39" s="658">
        <f>'Table 1(Q3''24)'!K39/32.15074</f>
        <v>-7.4974900297784712</v>
      </c>
      <c r="L39" s="658">
        <f>'Table 1(Q3''24)'!L39/32.15074</f>
        <v>-17.344524766770526</v>
      </c>
      <c r="M39" s="658">
        <f>'Table 1(Q3''24)'!M39/32.15074</f>
        <v>-2.3083816982128647</v>
      </c>
      <c r="N39" s="658">
        <f>'Table 1(Q3''24)'!N39/32.15074</f>
        <v>4.6655224731996841</v>
      </c>
      <c r="O39" s="658">
        <f>'Table 1(Q3''24)'!O39/32.15074</f>
        <v>1.5551741577332279</v>
      </c>
      <c r="P39" s="26" t="str">
        <f t="shared" si="112"/>
        <v>N/A</v>
      </c>
      <c r="Q39" s="26">
        <f t="shared" si="112"/>
        <v>-0.66666666666666674</v>
      </c>
      <c r="R39" s="199"/>
      <c r="S39" s="658">
        <f>'Table 1(Q3''24)'!S39/32.15074</f>
        <v>-2.9548308996931332</v>
      </c>
      <c r="T39" s="658">
        <f>'Table 1(Q3''24)'!T39/32.15074</f>
        <v>-0.93310449463993683</v>
      </c>
      <c r="U39" s="658">
        <f>'Table 1(Q3''24)'!U39/32.15074</f>
        <v>-1.5551741577332279</v>
      </c>
      <c r="V39" s="658">
        <f>'Table 1(Q3''24)'!V39/32.15074</f>
        <v>1.3996567419599051</v>
      </c>
      <c r="W39" s="658">
        <f>'Table 1(Q3''24)'!W39/32.15074</f>
        <v>3.4213831470131013</v>
      </c>
      <c r="X39" s="658">
        <f>'Table 1(Q3''24)'!X39/32.15074</f>
        <v>-10.730701688359273</v>
      </c>
      <c r="Y39" s="658">
        <f>'Table 1(Q3''24)'!Y39/32.15074</f>
        <v>-0.77758707886661393</v>
      </c>
      <c r="Z39" s="658">
        <f>'Table 1(Q3''24)'!Z39/32.15074</f>
        <v>-0.46655224731996842</v>
      </c>
      <c r="AA39" s="658">
        <f>'Table 1(Q3''24)'!AA39/32.15074</f>
        <v>-2.6437960681464876</v>
      </c>
      <c r="AB39" s="658">
        <f>'Table 1(Q3''24)'!AB39/32.15074</f>
        <v>3.5769005627864243</v>
      </c>
      <c r="AC39" s="658">
        <f>'Table 1(Q3''24)'!AC39/32.15074</f>
        <v>1.8662089892798737</v>
      </c>
      <c r="AD39" s="658">
        <f>'Table 1(Q3''24)'!AD39/32.15074</f>
        <v>0.93310449463993683</v>
      </c>
      <c r="AE39" s="658">
        <f>'Table 1(Q3''24)'!AE39/32.15074</f>
        <v>-1.2441393261865823</v>
      </c>
      <c r="AF39" s="658">
        <f>'Table 1(Q3''24)'!AF39/32.15074</f>
        <v>1.7106915735065507</v>
      </c>
      <c r="AG39" s="658">
        <f>'Table 1(Q3''24)'!AG39/32.15074</f>
        <v>-0.46655224731996842</v>
      </c>
      <c r="AH39" s="658">
        <f>'Table 1(Q3''24)'!AH39/32.15074</f>
        <v>-3.8879353943330699</v>
      </c>
      <c r="AI39" s="658">
        <f>'Table 1(Q3''24)'!AI39/32.15074</f>
        <v>0.15551741577332279</v>
      </c>
      <c r="AJ39" s="658">
        <f>'Table 1(Q3''24)'!AJ39/32.15074</f>
        <v>-3.5769005627864243</v>
      </c>
      <c r="AK39" s="658">
        <f>'Table 1(Q3''24)'!AK39/32.15074</f>
        <v>21.377454546302825</v>
      </c>
      <c r="AL39" s="658">
        <f>'Table 1(Q3''24)'!AL39/32.15074</f>
        <v>1.5642847319993223</v>
      </c>
      <c r="AM39" s="658">
        <f>'Table 1(Q3''24)'!AM39/32.15074</f>
        <v>6.4390675512961684</v>
      </c>
      <c r="AN39" s="658">
        <f>'Table 1(Q3''24)'!AN39/32.15074</f>
        <v>1.43179975978786</v>
      </c>
      <c r="AO39" s="658">
        <f>'Table 1(Q3''24)'!AO39/32.15074</f>
        <v>-6.7166555042378473</v>
      </c>
      <c r="AP39" s="658">
        <f>'Table 1(Q3''24)'!AP39/32.15074</f>
        <v>3.8517099569903928</v>
      </c>
      <c r="AQ39" s="658">
        <f>'Table 1(Q3''24)'!AQ39/32.15074</f>
        <v>16.352171778923562</v>
      </c>
      <c r="AR39" s="658">
        <f>'Table 1(Q3''24)'!AR39/32.15074</f>
        <v>2.2898886526406579</v>
      </c>
      <c r="AS39" s="658">
        <f>'Table 1(Q3''24)'!AS39/32.15074</f>
        <v>3.1222195010130327</v>
      </c>
      <c r="AT39" s="658">
        <f>'Table 1(Q3''24)'!AT39/32.15074</f>
        <v>1.0568879658757526</v>
      </c>
      <c r="AU39" s="658">
        <f>'Table 1(Q3''24)'!AU39/32.15074</f>
        <v>-6.636590765873505</v>
      </c>
      <c r="AV39" s="658">
        <f>'Table 1(Q3''24)'!AV39/32.15074</f>
        <v>-5.0400067307937491</v>
      </c>
      <c r="AW39" s="658">
        <f>'Table 1(Q3''24)'!AW39/32.15074</f>
        <v>-5.1762335983557506</v>
      </c>
      <c r="AX39" s="658">
        <f>'Table 1(Q3''24)'!AX39/32.15074</f>
        <v>-3.4746263880706905</v>
      </c>
      <c r="AY39" s="658">
        <f>'Table 1(Q3''24)'!AY39/32.15074</f>
        <v>-6.758388096199341</v>
      </c>
      <c r="AZ39" s="658">
        <f>'Table 1(Q3''24)'!AZ39/32.15074</f>
        <v>-1.9352766841447444</v>
      </c>
      <c r="BA39" s="658">
        <f>'Table 1(Q3''24)'!BA39/32.15074</f>
        <v>1.2544122903547388</v>
      </c>
      <c r="BB39" s="658">
        <f>'Table 1(Q3''24)'!BB39/32.15074</f>
        <v>4.8276695964074259</v>
      </c>
      <c r="BC39" s="658">
        <f>'Table 1(Q3''24)'!BC39/32.15074</f>
        <v>-3.071397641236254</v>
      </c>
      <c r="BD39" s="658">
        <f>'Table 1(Q3''24)'!BD39/32.15074</f>
        <v>-5.3190659437387753</v>
      </c>
      <c r="BE39" s="658">
        <f>'Table 1(Q3''24)'!BE39/32.15074</f>
        <v>0.34247461178188365</v>
      </c>
      <c r="BF39" s="658">
        <f>'Table 1(Q3''24)'!BF39/32.15074</f>
        <v>13.811609032949143</v>
      </c>
      <c r="BG39" s="658">
        <f>'Table 1(Q3''24)'!BG39/32.15074</f>
        <v>-9.340326474600575</v>
      </c>
      <c r="BH39" s="492" t="str">
        <f t="shared" si="115"/>
        <v>N/A</v>
      </c>
      <c r="BI39" s="492"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92">
        <f t="shared" si="29"/>
        <v>1.3271774218525101</v>
      </c>
      <c r="CG39" s="492" t="str">
        <f t="shared" si="30"/>
        <v>N/A</v>
      </c>
      <c r="CH39" s="19"/>
      <c r="CI39" s="13">
        <f t="shared" si="31"/>
        <v>5.763620059755997</v>
      </c>
    </row>
    <row r="40" spans="1:87" x14ac:dyDescent="0.35">
      <c r="A40" s="10"/>
      <c r="B40" s="10" t="s">
        <v>37</v>
      </c>
      <c r="C40" s="657">
        <f>'Table 1(Q3''24)'!C40/32.15074</f>
        <v>1.0886219104132595</v>
      </c>
      <c r="D40" s="657">
        <f>'Table 1(Q3''24)'!D40/32.15074</f>
        <v>-3.5769005627864243</v>
      </c>
      <c r="E40" s="657">
        <f>'Table 1(Q3''24)'!E40/32.15074</f>
        <v>0.62206966309329115</v>
      </c>
      <c r="F40" s="657">
        <f>'Table 1(Q3''24)'!F40/32.15074</f>
        <v>2.6437960681464876</v>
      </c>
      <c r="G40" s="657">
        <f>'Table 1(Q3''24)'!G40/32.15074</f>
        <v>-1.3996567419599051</v>
      </c>
      <c r="H40" s="657">
        <f>'Table 1(Q3''24)'!H40/32.15074</f>
        <v>-0.62206966309329115</v>
      </c>
      <c r="I40" s="658">
        <f>'Table 1(Q3''24)'!I40/32.15074</f>
        <v>-0.62874031098053484</v>
      </c>
      <c r="J40" s="658">
        <f>'Table 1(Q3''24)'!J40/32.15074</f>
        <v>14.257335426369707</v>
      </c>
      <c r="K40" s="658">
        <f>'Table 1(Q3''24)'!K40/32.15074</f>
        <v>-4.3107924818179004</v>
      </c>
      <c r="L40" s="658">
        <f>'Table 1(Q3''24)'!L40/32.15074</f>
        <v>-9.5638679063047825</v>
      </c>
      <c r="M40" s="658">
        <f>'Table 1(Q3''24)'!M40/32.15074</f>
        <v>0.45097932425410781</v>
      </c>
      <c r="N40" s="658">
        <f>'Table 1(Q3''24)'!N40/32.15074</f>
        <v>-2.6437960681464876</v>
      </c>
      <c r="O40" s="658">
        <f>'Table 1(Q3''24)'!O40/32.15074</f>
        <v>1.5551741577332279</v>
      </c>
      <c r="P40" s="26" t="str">
        <f t="shared" si="112"/>
        <v>N/A</v>
      </c>
      <c r="Q40" s="26" t="str">
        <f t="shared" si="112"/>
        <v>N/A</v>
      </c>
      <c r="R40" s="199"/>
      <c r="S40" s="658">
        <f>'Table 1(Q3''24)'!S40/32.15074</f>
        <v>-2.9548308996931332</v>
      </c>
      <c r="T40" s="658">
        <f>'Table 1(Q3''24)'!T40/32.15074</f>
        <v>-0.31103483154664557</v>
      </c>
      <c r="U40" s="658">
        <f>'Table 1(Q3''24)'!U40/32.15074</f>
        <v>-0.15551741577332279</v>
      </c>
      <c r="V40" s="658">
        <f>'Table 1(Q3''24)'!V40/32.15074</f>
        <v>-0.15551741577332279</v>
      </c>
      <c r="W40" s="658">
        <f>'Table 1(Q3''24)'!W40/32.15074</f>
        <v>-0.15551741577332279</v>
      </c>
      <c r="X40" s="658">
        <f>'Table 1(Q3''24)'!X40/32.15074</f>
        <v>0.93310449463993683</v>
      </c>
      <c r="Y40" s="658">
        <f>'Table 1(Q3''24)'!Y40/32.15074</f>
        <v>1.2441393261865823</v>
      </c>
      <c r="Z40" s="658">
        <f>'Table 1(Q3''24)'!Z40/32.15074</f>
        <v>-0.15551741577332279</v>
      </c>
      <c r="AA40" s="658">
        <f>'Table 1(Q3''24)'!AA40/32.15074</f>
        <v>1.7106915735065507</v>
      </c>
      <c r="AB40" s="658">
        <f>'Table 1(Q3''24)'!AB40/32.15074</f>
        <v>-0.15551741577332279</v>
      </c>
      <c r="AC40" s="658">
        <f>'Table 1(Q3''24)'!AC40/32.15074</f>
        <v>-0.31103483154664557</v>
      </c>
      <c r="AD40" s="658">
        <f>'Table 1(Q3''24)'!AD40/32.15074</f>
        <v>0</v>
      </c>
      <c r="AE40" s="658">
        <f>'Table 1(Q3''24)'!AE40/32.15074</f>
        <v>-0.46655224731996842</v>
      </c>
      <c r="AF40" s="658">
        <f>'Table 1(Q3''24)'!AF40/32.15074</f>
        <v>-0.62206966309329115</v>
      </c>
      <c r="AG40" s="658">
        <f>'Table 1(Q3''24)'!AG40/32.15074</f>
        <v>-0.31103483154664557</v>
      </c>
      <c r="AH40" s="658">
        <f>'Table 1(Q3''24)'!AH40/32.15074</f>
        <v>0</v>
      </c>
      <c r="AI40" s="658">
        <f>'Table 1(Q3''24)'!AI40/32.15074</f>
        <v>-0.31103483154664557</v>
      </c>
      <c r="AJ40" s="658">
        <f>'Table 1(Q3''24)'!AJ40/32.15074</f>
        <v>0</v>
      </c>
      <c r="AK40" s="658">
        <f>'Table 1(Q3''24)'!AK40/32.15074</f>
        <v>-0.11550489294370506</v>
      </c>
      <c r="AL40" s="658">
        <f>'Table 1(Q3''24)'!AL40/32.15074</f>
        <v>-0.40030144220074193</v>
      </c>
      <c r="AM40" s="658">
        <f>'Table 1(Q3''24)'!AM40/32.15074</f>
        <v>-0.30039725830784891</v>
      </c>
      <c r="AN40" s="658">
        <f>'Table 1(Q3''24)'!AN40/32.15074</f>
        <v>0.18746328247176094</v>
      </c>
      <c r="AO40" s="658">
        <f>'Table 1(Q3''24)'!AO40/32.15074</f>
        <v>-0.63581755164757225</v>
      </c>
      <c r="AP40" s="658">
        <f>'Table 1(Q3''24)'!AP40/32.15074</f>
        <v>4.2967943728991358</v>
      </c>
      <c r="AQ40" s="658">
        <f>'Table 1(Q3''24)'!AQ40/32.15074</f>
        <v>10.623460934939793</v>
      </c>
      <c r="AR40" s="658">
        <f>'Table 1(Q3''24)'!AR40/32.15074</f>
        <v>-2.7102329821649028E-2</v>
      </c>
      <c r="AS40" s="658">
        <f>'Table 1(Q3''24)'!AS40/32.15074</f>
        <v>1.0389301153258386</v>
      </c>
      <c r="AT40" s="658">
        <f>'Table 1(Q3''24)'!AT40/32.15074</f>
        <v>1.5243744844140228</v>
      </c>
      <c r="AU40" s="658">
        <f>'Table 1(Q3''24)'!AU40/32.15074</f>
        <v>-5.3795676619799497</v>
      </c>
      <c r="AV40" s="658">
        <f>'Table 1(Q3''24)'!AV40/32.15074</f>
        <v>-1.4945294195778116</v>
      </c>
      <c r="AW40" s="658">
        <f>'Table 1(Q3''24)'!AW40/32.15074</f>
        <v>-1.7957666209307559</v>
      </c>
      <c r="AX40" s="658">
        <f>'Table 1(Q3''24)'!AX40/32.15074</f>
        <v>-3.8242097403462472</v>
      </c>
      <c r="AY40" s="658">
        <f>'Table 1(Q3''24)'!AY40/32.15074</f>
        <v>-4.1703583608756158</v>
      </c>
      <c r="AZ40" s="658">
        <f>'Table 1(Q3''24)'!AZ40/32.15074</f>
        <v>0.22646681584783729</v>
      </c>
      <c r="BA40" s="658">
        <f>'Table 1(Q3''24)'!BA40/32.15074</f>
        <v>0.90511938729639108</v>
      </c>
      <c r="BB40" s="658">
        <f>'Table 1(Q3''24)'!BB40/32.15074</f>
        <v>-0.83726816604393406</v>
      </c>
      <c r="BC40" s="658">
        <f>'Table 1(Q3''24)'!BC40/32.15074</f>
        <v>0.87035081962669969</v>
      </c>
      <c r="BD40" s="658">
        <f>'Table 1(Q3''24)'!BD40/32.15074</f>
        <v>-0.4872227166250489</v>
      </c>
      <c r="BE40" s="658">
        <f>'Table 1(Q3''24)'!BE40/32.15074</f>
        <v>-0.35374163741706666</v>
      </c>
      <c r="BF40" s="658">
        <f>'Table 1(Q3''24)'!BF40/32.15074</f>
        <v>-1.2444162820365858</v>
      </c>
      <c r="BG40" s="658">
        <f>'Table 1(Q3''24)'!BG40/32.15074</f>
        <v>-0.76956686421028209</v>
      </c>
      <c r="BH40" s="492" t="str">
        <f t="shared" si="115"/>
        <v>N/A</v>
      </c>
      <c r="BI40" s="492"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92" t="str">
        <f t="shared" si="29"/>
        <v>N/A</v>
      </c>
      <c r="CG40" s="492" t="str">
        <f t="shared" si="30"/>
        <v>N/A</v>
      </c>
      <c r="CH40" s="19"/>
      <c r="CI40" s="13">
        <f t="shared" si="31"/>
        <v>-1.2150298164520017</v>
      </c>
    </row>
    <row r="41" spans="1:87" x14ac:dyDescent="0.35">
      <c r="A41" s="23"/>
      <c r="B41" s="4"/>
      <c r="C41" s="9"/>
      <c r="D41" s="9"/>
      <c r="E41" s="9"/>
      <c r="F41" s="9"/>
      <c r="G41" s="9"/>
      <c r="H41" s="9"/>
      <c r="I41" s="627"/>
      <c r="J41" s="9"/>
      <c r="K41" s="9"/>
      <c r="L41" s="9"/>
      <c r="M41" s="9"/>
      <c r="N41" s="9"/>
      <c r="O41" s="9"/>
      <c r="P41" s="9"/>
      <c r="Q41" s="492"/>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f t="shared" si="31"/>
        <v>0</v>
      </c>
    </row>
    <row r="42" spans="1:87" x14ac:dyDescent="0.35">
      <c r="A42" s="33" t="s">
        <v>26</v>
      </c>
      <c r="B42" s="34"/>
      <c r="C42" s="560">
        <f>'Table 1(Q3''24)'!C42/32.15074</f>
        <v>267.64547254588854</v>
      </c>
      <c r="D42" s="560">
        <f>'Table 1(Q3''24)'!D42/32.15074</f>
        <v>251.62717872123628</v>
      </c>
      <c r="E42" s="560">
        <f>'Table 1(Q3''24)'!E42/32.15074</f>
        <v>257.07028827330259</v>
      </c>
      <c r="F42" s="560">
        <f>'Table 1(Q3''24)'!F42/32.15074</f>
        <v>262.20236299382225</v>
      </c>
      <c r="G42" s="560">
        <f>'Table 1(Q3''24)'!G42/32.15074</f>
        <v>246.80613883226329</v>
      </c>
      <c r="H42" s="560">
        <f>'Table 1(Q3''24)'!H42/32.15074</f>
        <v>230.63232759183771</v>
      </c>
      <c r="I42" s="582">
        <f>'Table 1(Q3''24)'!I42/32.15074</f>
        <v>258.09566481325402</v>
      </c>
      <c r="J42" s="560">
        <f>SUM(J21,J25,J27,J36)</f>
        <v>239.8202445315425</v>
      </c>
      <c r="K42" s="560">
        <f>SUM(K21,K25,K27,K36)</f>
        <v>215.13280962341227</v>
      </c>
      <c r="L42" s="560">
        <f>SUM(L21,L25,L27,L36)</f>
        <v>200.66306835780057</v>
      </c>
      <c r="M42" s="560">
        <f t="shared" ref="M42:O42" si="125">SUM(M21,M25,M27,M36)</f>
        <v>246.26265371600374</v>
      </c>
      <c r="N42" s="560">
        <f t="shared" si="125"/>
        <v>247.30959420780536</v>
      </c>
      <c r="O42" s="560">
        <f t="shared" si="125"/>
        <v>244.57941910656723</v>
      </c>
      <c r="P42" s="561">
        <f>IF(ISERROR(N42/M42),"N/A",IF(M42&lt;0,"N/A",IF(N42&lt;0,"N/A",IF(N42/M42-1&gt;300%,"&gt;±300%",IF(N42/M42-1&lt;-300%,"&gt;±300%",N42/M42-1)))))</f>
        <v>4.25131653542965E-3</v>
      </c>
      <c r="Q42" s="561">
        <f>IF(ISERROR(O42/N42),"N/A",IF(N42&lt;0,"N/A",IF(O42&lt;0,"N/A",IF(O42/N42-1&gt;300%,"&gt;±300%",IF(O42/N42-1&lt;-300%,"&gt;±300%",O42/N42-1)))))</f>
        <v>-1.1039503380301796E-2</v>
      </c>
      <c r="R42" s="199"/>
      <c r="S42" s="582">
        <f>'Table 1(Q3''24)'!S42/32.15074</f>
        <v>53.809025857569686</v>
      </c>
      <c r="T42" s="582">
        <f>'Table 1(Q3''24)'!T42/32.15074</f>
        <v>60.0297224885026</v>
      </c>
      <c r="U42" s="582">
        <f>'Table 1(Q3''24)'!U42/32.15074</f>
        <v>62.206966309329118</v>
      </c>
      <c r="V42" s="582">
        <f>'Table 1(Q3''24)'!V42/32.15074</f>
        <v>64.228692714382319</v>
      </c>
      <c r="W42" s="582">
        <f>'Table 1(Q3''24)'!W42/32.15074</f>
        <v>71.071459008408524</v>
      </c>
      <c r="X42" s="582">
        <f>'Table 1(Q3''24)'!X42/32.15074</f>
        <v>58.630065746542691</v>
      </c>
      <c r="Y42" s="582">
        <f>'Table 1(Q3''24)'!Y42/32.15074</f>
        <v>65.472832040568903</v>
      </c>
      <c r="Z42" s="582">
        <f>'Table 1(Q3''24)'!Z42/32.15074</f>
        <v>65.472832040568903</v>
      </c>
      <c r="AA42" s="582">
        <f>'Table 1(Q3''24)'!AA42/32.15074</f>
        <v>61.584896646235826</v>
      </c>
      <c r="AB42" s="582">
        <f>'Table 1(Q3''24)'!AB42/32.15074</f>
        <v>69.82731968222194</v>
      </c>
      <c r="AC42" s="582">
        <f>'Table 1(Q3''24)'!AC42/32.15074</f>
        <v>62.673518556649086</v>
      </c>
      <c r="AD42" s="582">
        <f>'Table 1(Q3''24)'!AD42/32.15074</f>
        <v>62.051448893555794</v>
      </c>
      <c r="AE42" s="582">
        <f>'Table 1(Q3''24)'!AE42/32.15074</f>
        <v>56.919374173036147</v>
      </c>
      <c r="AF42" s="582">
        <f>'Table 1(Q3''24)'!AF42/32.15074</f>
        <v>65.317314624795571</v>
      </c>
      <c r="AG42" s="582">
        <f>'Table 1(Q3''24)'!AG42/32.15074</f>
        <v>60.496274735822567</v>
      </c>
      <c r="AH42" s="582">
        <f>'Table 1(Q3''24)'!AH42/32.15074</f>
        <v>56.919374173036147</v>
      </c>
      <c r="AI42" s="582">
        <f>'Table 1(Q3''24)'!AI42/32.15074</f>
        <v>57.541443836129432</v>
      </c>
      <c r="AJ42" s="582">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61">
        <f t="shared" ref="BH42" si="128">IF(ISERROR(BG42/BC42),"N/A",IF(BC42&lt;0,"N/A",IF(BG42&lt;0,"N/A",IF(BG42/BC42-1&gt;300%,"&gt;±300%",IF(BG42/BC42-1&lt;-300%,"&gt;±300%",BG42/BC42-1)))))</f>
        <v>-0.10793130846959031</v>
      </c>
      <c r="BI42" s="561">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61">
        <f t="shared" si="29"/>
        <v>3.9876147708452159E-2</v>
      </c>
      <c r="CG42" s="561">
        <f t="shared" si="30"/>
        <v>0.25831699514742201</v>
      </c>
      <c r="CH42" s="19"/>
      <c r="CI42" s="645">
        <f t="shared" si="31"/>
        <v>251.66124583914765</v>
      </c>
    </row>
    <row r="43" spans="1:87" x14ac:dyDescent="0.35">
      <c r="A43" s="3"/>
      <c r="B43" s="6"/>
      <c r="C43" s="546"/>
      <c r="D43" s="546"/>
      <c r="E43" s="546"/>
      <c r="F43" s="546"/>
      <c r="G43" s="6"/>
      <c r="H43" s="6"/>
      <c r="I43" s="629"/>
      <c r="J43" s="6"/>
      <c r="K43" s="6"/>
      <c r="L43" s="6"/>
      <c r="M43" s="6"/>
      <c r="N43" s="6"/>
      <c r="O43" s="6"/>
      <c r="P43" s="546"/>
      <c r="Q43" s="492"/>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720" customFormat="1" x14ac:dyDescent="0.35">
      <c r="A44" s="485" t="s">
        <v>7</v>
      </c>
      <c r="B44" s="906"/>
      <c r="C44" s="630">
        <f>'Table 1(Q3''24)'!C44/32.15074</f>
        <v>-23.327612365998419</v>
      </c>
      <c r="D44" s="630">
        <f>'Table 1(Q3''24)'!D44/32.15074</f>
        <v>-25.193821355278292</v>
      </c>
      <c r="E44" s="630">
        <f>'Table 1(Q3''24)'!E44/32.15074</f>
        <v>-11.041736519905918</v>
      </c>
      <c r="F44" s="630">
        <f>'Table 1(Q3''24)'!F44/32.15074</f>
        <v>-15.085189330012311</v>
      </c>
      <c r="G44" s="630">
        <f>'Table 1(Q3''24)'!G44/32.15074</f>
        <v>4.354487641653038</v>
      </c>
      <c r="H44" s="630">
        <f>'Table 1(Q3''24)'!H44/32.15074</f>
        <v>20.994851129398576</v>
      </c>
      <c r="I44" s="630">
        <f>I18-I42</f>
        <v>-3.4759835665930723</v>
      </c>
      <c r="J44" s="630">
        <f>J18-J42</f>
        <v>-25.209418813810004</v>
      </c>
      <c r="K44" s="908">
        <f>K18-K42</f>
        <v>43.282418496957376</v>
      </c>
      <c r="L44" s="630">
        <f>L18-L42</f>
        <v>27.187558402658453</v>
      </c>
      <c r="M44" s="630">
        <f t="shared" ref="M44" si="131">M18-M42</f>
        <v>-23.595987564782945</v>
      </c>
      <c r="N44" s="630">
        <f t="shared" ref="N44:O44" si="132">N18-N42</f>
        <v>-21.204227812737855</v>
      </c>
      <c r="O44" s="630">
        <f t="shared" si="132"/>
        <v>-16.769140213221164</v>
      </c>
      <c r="P44" s="630" t="str">
        <f>IF(ISERROR(N44/M44),"N/A",IF(M44&lt;0,"N/A",IF(N44&lt;0,"N/A",IF(N44/M44-1&gt;300%,"&gt;±300%",IF(N44/M44-1&lt;-300%,"&gt;±300%",N44/M44-1)))))</f>
        <v>N/A</v>
      </c>
      <c r="Q44" s="630" t="str">
        <f>IF(ISERROR(O44/N44),"N/A",IF(N44&lt;0,"N/A",IF(O44&lt;0,"N/A",IF(O44/N44-1&gt;300%,"&gt;±300%",IF(O44/N44-1&lt;-300%,"&gt;±300%",O44/N44-1)))))</f>
        <v>N/A</v>
      </c>
      <c r="R44" s="909"/>
      <c r="S44" s="630">
        <f>'Table 1(Q3''24)'!S44/32.15074</f>
        <v>6.8427662940262026</v>
      </c>
      <c r="T44" s="630">
        <f>'Table 1(Q3''24)'!T44/32.15074</f>
        <v>-2.332761236599842</v>
      </c>
      <c r="U44" s="630">
        <f>'Table 1(Q3''24)'!U44/32.15074</f>
        <v>-4.354487641653038</v>
      </c>
      <c r="V44" s="630">
        <f>'Table 1(Q3''24)'!V44/32.15074</f>
        <v>-1.3996567419599051</v>
      </c>
      <c r="W44" s="630">
        <f>'Table 1(Q3''24)'!W44/32.15074</f>
        <v>-5.7541443836129433</v>
      </c>
      <c r="X44" s="630">
        <f>'Table 1(Q3''24)'!X44/32.15074</f>
        <v>1.8662089892798737</v>
      </c>
      <c r="Y44" s="630">
        <f>'Table 1(Q3''24)'!Y44/32.15074</f>
        <v>-8.7089752833060761</v>
      </c>
      <c r="Z44" s="630">
        <f>'Table 1(Q3''24)'!Z44/32.15074</f>
        <v>2.7993134839198102</v>
      </c>
      <c r="AA44" s="630">
        <f>'Table 1(Q3''24)'!AA44/32.15074</f>
        <v>1.5551741577332279</v>
      </c>
      <c r="AB44" s="630">
        <f>'Table 1(Q3''24)'!AB44/32.15074</f>
        <v>-11.197253935679241</v>
      </c>
      <c r="AC44" s="630">
        <f>'Table 1(Q3''24)'!AC44/32.15074</f>
        <v>-6.9982837097995256</v>
      </c>
      <c r="AD44" s="630">
        <f>'Table 1(Q3''24)'!AD44/32.15074</f>
        <v>3.8879353943330699</v>
      </c>
      <c r="AE44" s="630">
        <f>'Table 1(Q3''24)'!AE44/32.15074</f>
        <v>6.6872488782528805</v>
      </c>
      <c r="AF44" s="630">
        <f>'Table 1(Q3''24)'!AF44/32.15074</f>
        <v>0.62206966309329115</v>
      </c>
      <c r="AG44" s="630">
        <f>'Table 1(Q3''24)'!AG44/32.15074</f>
        <v>-5.7541443836129433</v>
      </c>
      <c r="AH44" s="630">
        <f>'Table 1(Q3''24)'!AH44/32.15074</f>
        <v>9.9531146094926584</v>
      </c>
      <c r="AI44" s="630">
        <f>'Table 1(Q3''24)'!AI44/32.15074</f>
        <v>9.1755275306260451</v>
      </c>
      <c r="AJ44" s="630">
        <f>'Table 1(Q3''24)'!AJ44/32.15074</f>
        <v>7.7758707886661398</v>
      </c>
      <c r="AK44" s="630">
        <f>AK18-AK42</f>
        <v>-27.089247758213808</v>
      </c>
      <c r="AL44" s="630">
        <f t="shared" ref="AL44:BA44" si="133">AL18-AL42</f>
        <v>8.0674528730904171</v>
      </c>
      <c r="AM44" s="630">
        <f t="shared" si="133"/>
        <v>1.8671481659994029</v>
      </c>
      <c r="AN44" s="630">
        <f t="shared" si="133"/>
        <v>13.678740988738802</v>
      </c>
      <c r="AO44" s="630">
        <f t="shared" si="133"/>
        <v>-0.54077219626368844</v>
      </c>
      <c r="AP44" s="630">
        <f t="shared" si="133"/>
        <v>-4.9186422290097198</v>
      </c>
      <c r="AQ44" s="630">
        <f t="shared" si="133"/>
        <v>-24.07019764444405</v>
      </c>
      <c r="AR44" s="630">
        <f t="shared" si="133"/>
        <v>4.1976978062497992</v>
      </c>
      <c r="AS44" s="630">
        <f t="shared" si="133"/>
        <v>5.1008933568852086</v>
      </c>
      <c r="AT44" s="630">
        <f t="shared" si="133"/>
        <v>1.2844478139749071</v>
      </c>
      <c r="AU44" s="630">
        <f t="shared" si="133"/>
        <v>17.67360518845507</v>
      </c>
      <c r="AV44" s="630">
        <f t="shared" si="133"/>
        <v>19.224633632220204</v>
      </c>
      <c r="AW44" s="630">
        <f t="shared" si="133"/>
        <v>4.7109028378533893</v>
      </c>
      <c r="AX44" s="630">
        <f t="shared" si="133"/>
        <v>9.5295340428479918</v>
      </c>
      <c r="AY44" s="630">
        <f t="shared" si="133"/>
        <v>10.440760770310185</v>
      </c>
      <c r="AZ44" s="630">
        <f t="shared" si="133"/>
        <v>2.4979856473189983</v>
      </c>
      <c r="BA44" s="630">
        <f t="shared" si="133"/>
        <v>-15.065740286806552</v>
      </c>
      <c r="BB44" s="630">
        <f t="shared" ref="BB44:BG44" si="134">BB18-BB42</f>
        <v>-10.827126942142151</v>
      </c>
      <c r="BC44" s="630">
        <f t="shared" si="134"/>
        <v>-0.71726599835590577</v>
      </c>
      <c r="BD44" s="630">
        <f t="shared" si="134"/>
        <v>3.0127992389155693</v>
      </c>
      <c r="BE44" s="630">
        <f t="shared" si="134"/>
        <v>-14.10862817425847</v>
      </c>
      <c r="BF44" s="630">
        <f t="shared" si="134"/>
        <v>-14.527320765418899</v>
      </c>
      <c r="BG44" s="630">
        <f t="shared" si="134"/>
        <v>8.0823083528497932</v>
      </c>
      <c r="BH44" s="630" t="str">
        <f t="shared" ref="BH44" si="135">IF(ISERROR(BG44/BC44),"N/A",IF(BC44&lt;0,"N/A",IF(BG44&lt;0,"N/A",IF(BG44/BC44-1&gt;300%,"&gt;±300%",IF(BG44/BC44-1&lt;-300%,"&gt;±300%",BG44/BC44-1)))))</f>
        <v>N/A</v>
      </c>
      <c r="BI44" s="630" t="str">
        <f t="shared" ref="BI44" si="136">IF(ISERROR(BG44/BF44),"N/A",IF(BF44&lt;0,"N/A",IF(BG44&lt;0,"N/A",IF(BG44/BF44-1&gt;300%,"&gt;±300%",IF(BG44/BF44-1&lt;-300%,"&gt;±300%",BG44/BF44-1)))))</f>
        <v>N/A</v>
      </c>
      <c r="BJ44" s="629"/>
      <c r="BK44" s="630">
        <f>BK18-BK42</f>
        <v>-29.392791581158008</v>
      </c>
      <c r="BL44" s="630">
        <f t="shared" ref="BL44:CA44" si="137">BL18-BL42</f>
        <v>4.1989702258797195</v>
      </c>
      <c r="BM44" s="630">
        <f t="shared" si="137"/>
        <v>-5.7541443836129389</v>
      </c>
      <c r="BN44" s="630">
        <f t="shared" si="137"/>
        <v>-3.5769005627864061</v>
      </c>
      <c r="BO44" s="630">
        <f t="shared" si="137"/>
        <v>-5.9096617993862708</v>
      </c>
      <c r="BP44" s="630">
        <f t="shared" si="137"/>
        <v>-9.6420797779460088</v>
      </c>
      <c r="BQ44" s="630">
        <f t="shared" si="137"/>
        <v>-2.4882786523731397</v>
      </c>
      <c r="BR44" s="630">
        <f t="shared" si="137"/>
        <v>7.3093185413461725</v>
      </c>
      <c r="BS44" s="630">
        <f t="shared" si="137"/>
        <v>4.1989702258797195</v>
      </c>
      <c r="BT44" s="630">
        <f t="shared" si="137"/>
        <v>16.951398319292196</v>
      </c>
      <c r="BU44" s="630">
        <f t="shared" si="137"/>
        <v>-19.021794885123398</v>
      </c>
      <c r="BV44" s="630">
        <f t="shared" si="137"/>
        <v>15.545889154738219</v>
      </c>
      <c r="BW44" s="630">
        <f t="shared" si="137"/>
        <v>-5.4594144252734083</v>
      </c>
      <c r="BX44" s="630">
        <f t="shared" si="137"/>
        <v>-19.872499838194258</v>
      </c>
      <c r="BY44" s="630">
        <f t="shared" si="137"/>
        <v>6.3853411708601158</v>
      </c>
      <c r="BZ44" s="630">
        <f t="shared" si="137"/>
        <v>36.898238820675274</v>
      </c>
      <c r="CA44" s="630">
        <f t="shared" si="137"/>
        <v>14.240436880701367</v>
      </c>
      <c r="CB44" s="630">
        <f>SUM(AY44:AZ44)</f>
        <v>12.938746417629183</v>
      </c>
      <c r="CC44" s="630">
        <f>SUM(BA44:BB44)</f>
        <v>-25.892867228948703</v>
      </c>
      <c r="CD44" s="630">
        <f>BC44+BD44</f>
        <v>2.2955332405596636</v>
      </c>
      <c r="CE44" s="630">
        <f t="shared" si="28"/>
        <v>-28.63594893967737</v>
      </c>
      <c r="CF44" s="630" t="str">
        <f t="shared" si="29"/>
        <v>N/A</v>
      </c>
      <c r="CG44" s="630" t="str">
        <f t="shared" si="30"/>
        <v>N/A</v>
      </c>
      <c r="CH44" s="625"/>
      <c r="CI44" s="485">
        <f t="shared" si="31"/>
        <v>-26.340415699117706</v>
      </c>
    </row>
    <row r="45" spans="1:87" s="712" customFormat="1" x14ac:dyDescent="0.35">
      <c r="A45" s="295"/>
      <c r="B45" s="98"/>
      <c r="C45" s="98"/>
      <c r="D45" s="98"/>
      <c r="E45" s="98"/>
      <c r="F45" s="98"/>
      <c r="G45" s="98"/>
      <c r="H45" s="98"/>
      <c r="I45" s="713"/>
      <c r="J45" s="98"/>
      <c r="K45" s="98"/>
      <c r="L45" s="98"/>
      <c r="M45" s="98"/>
      <c r="N45" s="98"/>
      <c r="O45" s="98"/>
      <c r="P45" s="98"/>
      <c r="Q45" s="735"/>
      <c r="R45" s="199"/>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11"/>
      <c r="BI45" s="711"/>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30">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47">
        <f>IF(ISERROR(N46/M46),"N/A",IF(M46&lt;0,"N/A",IF(N46&lt;0,"N/A",IF(N46/M46-1&gt;300%,"&gt;±300%",IF(N46/M46-1&lt;-300%,"&gt;±300%",N46/M46-1)))))</f>
        <v>-0.1609840827387613</v>
      </c>
      <c r="Q46" s="547">
        <f>IF(ISERROR(O46/N46),"N/A",IF(N46&lt;0,"N/A",IF(O46&lt;0,"N/A",IF(O46/N46-1&gt;300%,"&gt;±300%",IF(O46/N46-1&lt;-300%,"&gt;±300%",O46/N46-1)))))</f>
        <v>-0.15174034664417901</v>
      </c>
      <c r="R46" s="199"/>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48" t="s">
        <v>117</v>
      </c>
      <c r="B47" s="36"/>
      <c r="C47" s="9"/>
      <c r="D47" s="9"/>
      <c r="E47" s="9"/>
      <c r="F47" s="9"/>
      <c r="G47" s="9"/>
      <c r="H47" s="289">
        <v>3650</v>
      </c>
      <c r="I47" s="9"/>
      <c r="J47" s="9"/>
      <c r="K47" s="9"/>
      <c r="L47" s="9"/>
      <c r="M47" s="9"/>
      <c r="N47" s="9"/>
      <c r="O47" s="9"/>
      <c r="P47" s="492"/>
      <c r="Q47" s="9"/>
      <c r="R47" s="9"/>
      <c r="S47" s="9"/>
      <c r="T47" s="289"/>
      <c r="U47" s="289"/>
      <c r="V47" s="289"/>
      <c r="W47" s="289"/>
      <c r="X47" s="289"/>
      <c r="Y47" s="289"/>
      <c r="Z47" s="289"/>
      <c r="AA47" s="28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5"/>
      <c r="BI47" s="235"/>
      <c r="BJ47" s="295"/>
      <c r="BK47" s="48"/>
      <c r="BL47" s="550"/>
      <c r="BM47" s="288"/>
      <c r="BN47" s="550"/>
      <c r="BO47" s="288"/>
      <c r="BP47" s="550"/>
      <c r="BQ47" s="288"/>
      <c r="BR47" s="550"/>
      <c r="BS47" s="288"/>
      <c r="BT47" s="550"/>
      <c r="BU47" s="288"/>
      <c r="BV47" s="550"/>
      <c r="BW47" s="288"/>
      <c r="BX47" s="550"/>
      <c r="BY47" s="550"/>
      <c r="BZ47" s="550"/>
      <c r="CA47" s="550"/>
      <c r="CB47" s="550"/>
      <c r="CC47" s="550"/>
      <c r="CD47" s="550"/>
      <c r="CE47" s="550"/>
      <c r="CF47" s="48"/>
      <c r="CG47" s="48"/>
      <c r="CH47" s="48"/>
      <c r="CI47" s="288"/>
    </row>
    <row r="48" spans="1:87" s="854" customFormat="1" x14ac:dyDescent="0.35">
      <c r="A48" s="846"/>
      <c r="B48" s="846"/>
      <c r="C48" s="847"/>
      <c r="D48" s="848"/>
      <c r="E48" s="848"/>
      <c r="F48" s="848"/>
      <c r="G48" s="848"/>
      <c r="H48" s="848"/>
      <c r="I48" s="849"/>
      <c r="J48" s="849"/>
      <c r="K48" s="849"/>
      <c r="L48" s="849"/>
      <c r="M48" s="850"/>
      <c r="N48" s="850"/>
      <c r="O48" s="850"/>
      <c r="P48" s="848"/>
      <c r="Q48" s="848"/>
      <c r="R48" s="848"/>
      <c r="S48" s="848"/>
      <c r="T48" s="848"/>
      <c r="U48" s="848"/>
      <c r="V48" s="848"/>
      <c r="W48" s="848"/>
      <c r="X48" s="848"/>
      <c r="Y48" s="848"/>
      <c r="Z48" s="848"/>
      <c r="AA48" s="848"/>
      <c r="AB48" s="851"/>
      <c r="AC48" s="851"/>
      <c r="AD48" s="851"/>
      <c r="AE48" s="851"/>
      <c r="AF48" s="851"/>
      <c r="AG48" s="851"/>
      <c r="AH48" s="851"/>
      <c r="AI48" s="851"/>
      <c r="AJ48" s="851"/>
      <c r="AK48" s="852"/>
      <c r="AL48" s="852"/>
      <c r="AM48" s="852"/>
      <c r="AN48" s="852"/>
      <c r="AO48" s="852"/>
      <c r="AP48" s="851"/>
      <c r="AQ48" s="851"/>
      <c r="AR48" s="852"/>
      <c r="AS48" s="851"/>
      <c r="AT48" s="851"/>
      <c r="AU48" s="851"/>
      <c r="AV48" s="851"/>
      <c r="AW48" s="852"/>
      <c r="AX48" s="851"/>
      <c r="AY48" s="851"/>
      <c r="AZ48" s="851"/>
      <c r="BA48" s="851"/>
      <c r="BB48" s="851"/>
      <c r="BC48" s="851"/>
      <c r="BD48" s="851"/>
      <c r="BE48" s="851"/>
      <c r="BF48" s="851"/>
      <c r="BG48" s="851"/>
      <c r="BH48" s="853"/>
      <c r="BI48" s="853"/>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c r="CH48" s="846"/>
      <c r="CI48" s="846"/>
    </row>
    <row r="49" spans="1:87" s="854" customFormat="1" x14ac:dyDescent="0.35">
      <c r="A49" s="846"/>
      <c r="B49" s="846"/>
      <c r="C49" s="848"/>
      <c r="D49" s="848"/>
      <c r="E49" s="848"/>
      <c r="F49" s="848"/>
      <c r="G49" s="848"/>
      <c r="H49" s="848"/>
      <c r="I49" s="855"/>
      <c r="J49" s="848"/>
      <c r="K49" s="848"/>
      <c r="L49" s="848"/>
      <c r="M49" s="856"/>
      <c r="N49" s="856"/>
      <c r="O49" s="856"/>
      <c r="P49" s="848"/>
      <c r="Q49" s="848"/>
      <c r="R49" s="848"/>
      <c r="S49" s="848"/>
      <c r="T49" s="848"/>
      <c r="U49" s="848"/>
      <c r="V49" s="848"/>
      <c r="W49" s="848"/>
      <c r="X49" s="848"/>
      <c r="Y49" s="848"/>
      <c r="Z49" s="848"/>
      <c r="AA49" s="848"/>
      <c r="AB49" s="851"/>
      <c r="AC49" s="851"/>
      <c r="AD49" s="851"/>
      <c r="AE49" s="851"/>
      <c r="AF49" s="851"/>
      <c r="AG49" s="851"/>
      <c r="AH49" s="851"/>
      <c r="AI49" s="851"/>
      <c r="AJ49" s="851"/>
      <c r="AK49" s="852"/>
      <c r="AL49" s="852"/>
      <c r="AM49" s="852"/>
      <c r="AN49" s="852"/>
      <c r="AO49" s="857"/>
      <c r="AP49" s="851"/>
      <c r="AQ49" s="851"/>
      <c r="AR49" s="851"/>
      <c r="AS49" s="851"/>
      <c r="AT49" s="851"/>
      <c r="AU49" s="851"/>
      <c r="AV49" s="851"/>
      <c r="AW49" s="851"/>
      <c r="AX49" s="851"/>
      <c r="AY49" s="851"/>
      <c r="AZ49" s="851"/>
      <c r="BA49" s="851"/>
      <c r="BB49" s="851"/>
      <c r="BC49" s="851"/>
      <c r="BD49" s="851"/>
      <c r="BE49" s="851"/>
      <c r="BF49" s="851"/>
      <c r="BG49" s="851"/>
      <c r="BH49" s="853"/>
      <c r="BI49" s="853"/>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c r="CH49" s="846"/>
      <c r="CI49" s="846"/>
    </row>
    <row r="50" spans="1:87"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48"/>
      <c r="AB50" s="851"/>
      <c r="AC50" s="851"/>
      <c r="AD50" s="851"/>
      <c r="AE50" s="851"/>
      <c r="AF50" s="851"/>
      <c r="AG50" s="851"/>
      <c r="AH50" s="851"/>
      <c r="AI50" s="851"/>
      <c r="AJ50" s="851"/>
      <c r="AK50" s="852"/>
      <c r="AL50" s="852"/>
      <c r="AM50" s="852"/>
      <c r="AN50" s="852"/>
      <c r="AO50" s="857"/>
      <c r="AP50" s="851"/>
      <c r="AQ50" s="851"/>
      <c r="AR50" s="851"/>
      <c r="AS50" s="851"/>
      <c r="AT50" s="851"/>
      <c r="AU50" s="851"/>
      <c r="AV50" s="851"/>
      <c r="AW50" s="851"/>
      <c r="AX50" s="851"/>
      <c r="AY50" s="851"/>
      <c r="AZ50" s="851"/>
      <c r="BA50" s="851"/>
      <c r="BB50" s="851"/>
      <c r="BC50" s="851"/>
      <c r="BD50" s="851"/>
      <c r="BE50" s="851"/>
      <c r="BF50" s="851"/>
      <c r="BG50" s="851"/>
      <c r="BH50" s="853"/>
      <c r="BI50" s="853"/>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c r="CH50" s="846"/>
      <c r="CI50" s="846"/>
    </row>
    <row r="51" spans="1:87"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48"/>
      <c r="AB51" s="851"/>
      <c r="AC51" s="851"/>
      <c r="AD51" s="851"/>
      <c r="AE51" s="851"/>
      <c r="AF51" s="851"/>
      <c r="AG51" s="851"/>
      <c r="AH51" s="851"/>
      <c r="AI51" s="851"/>
      <c r="AJ51" s="851"/>
      <c r="AK51" s="852"/>
      <c r="AL51" s="852"/>
      <c r="AM51" s="852"/>
      <c r="AN51" s="852"/>
      <c r="AO51" s="857"/>
      <c r="AP51" s="851"/>
      <c r="AQ51" s="851"/>
      <c r="AR51" s="851"/>
      <c r="AS51" s="851"/>
      <c r="AT51" s="851"/>
      <c r="AU51" s="851"/>
      <c r="AV51" s="851"/>
      <c r="AW51" s="851"/>
      <c r="AX51" s="851"/>
      <c r="AY51" s="851"/>
      <c r="AZ51" s="851"/>
      <c r="BA51" s="851"/>
      <c r="BB51" s="851"/>
      <c r="BC51" s="851"/>
      <c r="BD51" s="851"/>
      <c r="BE51" s="851"/>
      <c r="BF51" s="851"/>
      <c r="BG51" s="851"/>
      <c r="BH51" s="853"/>
      <c r="BI51" s="853"/>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c r="CH51" s="846"/>
      <c r="CI51" s="846"/>
    </row>
    <row r="52" spans="1:87"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48"/>
      <c r="AB52" s="851"/>
      <c r="AC52" s="851"/>
      <c r="AD52" s="851"/>
      <c r="AE52" s="851"/>
      <c r="AF52" s="851"/>
      <c r="AG52" s="851"/>
      <c r="AH52" s="851"/>
      <c r="AI52" s="851"/>
      <c r="AJ52" s="851"/>
      <c r="AK52" s="852"/>
      <c r="AL52" s="852"/>
      <c r="AM52" s="852"/>
      <c r="AN52" s="852"/>
      <c r="AO52" s="857"/>
      <c r="AP52" s="851"/>
      <c r="AQ52" s="851"/>
      <c r="AR52" s="851"/>
      <c r="AS52" s="851"/>
      <c r="AT52" s="851"/>
      <c r="AU52" s="851"/>
      <c r="AV52" s="851"/>
      <c r="AW52" s="851"/>
      <c r="AX52" s="851"/>
      <c r="AY52" s="851"/>
      <c r="AZ52" s="851"/>
      <c r="BA52" s="851"/>
      <c r="BB52" s="851"/>
      <c r="BC52" s="851"/>
      <c r="BD52" s="851"/>
      <c r="BE52" s="851"/>
      <c r="BF52" s="851"/>
      <c r="BG52" s="851"/>
      <c r="BH52" s="853"/>
      <c r="BI52" s="853"/>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c r="CH52" s="846"/>
      <c r="CI52" s="846"/>
    </row>
    <row r="53" spans="1:87" s="712"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37"/>
      <c r="AB53" s="750"/>
      <c r="AC53" s="750"/>
      <c r="AD53" s="750"/>
      <c r="AE53" s="750"/>
      <c r="AF53" s="750"/>
      <c r="AG53" s="750"/>
      <c r="AH53" s="750"/>
      <c r="AI53" s="750"/>
      <c r="AJ53" s="750"/>
      <c r="AK53" s="751"/>
      <c r="AL53" s="751"/>
      <c r="AM53" s="751"/>
      <c r="AN53" s="751"/>
      <c r="AO53" s="752"/>
      <c r="AP53" s="750"/>
      <c r="AQ53" s="750"/>
      <c r="AR53" s="750"/>
      <c r="AS53" s="750"/>
      <c r="AT53" s="750"/>
      <c r="AU53" s="750"/>
      <c r="AV53" s="750"/>
      <c r="AW53" s="750"/>
      <c r="AX53" s="750"/>
      <c r="AY53" s="750"/>
      <c r="AZ53" s="750"/>
      <c r="BA53" s="750"/>
      <c r="BB53" s="750"/>
      <c r="BC53" s="750"/>
      <c r="BD53" s="750"/>
      <c r="BE53" s="750"/>
      <c r="BF53" s="750"/>
      <c r="BG53" s="750"/>
      <c r="BH53" s="728"/>
      <c r="BI53" s="728"/>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12"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37"/>
      <c r="AB54" s="750"/>
      <c r="AC54" s="750"/>
      <c r="AD54" s="750"/>
      <c r="AE54" s="750"/>
      <c r="AF54" s="750"/>
      <c r="AG54" s="750"/>
      <c r="AH54" s="750"/>
      <c r="AI54" s="750"/>
      <c r="AJ54" s="750"/>
      <c r="AK54" s="751"/>
      <c r="AL54" s="751"/>
      <c r="AM54" s="751"/>
      <c r="AN54" s="751"/>
      <c r="AO54" s="752"/>
      <c r="AP54" s="750"/>
      <c r="AQ54" s="750"/>
      <c r="AR54" s="750"/>
      <c r="AS54" s="750"/>
      <c r="AT54" s="750"/>
      <c r="AU54" s="750"/>
      <c r="AV54" s="750"/>
      <c r="AW54" s="750"/>
      <c r="AX54" s="750"/>
      <c r="AY54" s="750"/>
      <c r="AZ54" s="750"/>
      <c r="BA54" s="750"/>
      <c r="BB54" s="750"/>
      <c r="BC54" s="750"/>
      <c r="BD54" s="750"/>
      <c r="BE54" s="750"/>
      <c r="BF54" s="750"/>
      <c r="BG54" s="750"/>
      <c r="BH54" s="728"/>
      <c r="BI54" s="728"/>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12"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37"/>
      <c r="AB55" s="750"/>
      <c r="AC55" s="750"/>
      <c r="AD55" s="750"/>
      <c r="AE55" s="750"/>
      <c r="AF55" s="750"/>
      <c r="AG55" s="750"/>
      <c r="AH55" s="750"/>
      <c r="AI55" s="750"/>
      <c r="AJ55" s="750"/>
      <c r="AK55" s="751"/>
      <c r="AL55" s="751"/>
      <c r="AM55" s="751"/>
      <c r="AN55" s="751"/>
      <c r="AO55" s="752"/>
      <c r="AP55" s="750"/>
      <c r="AQ55" s="750"/>
      <c r="AR55" s="750"/>
      <c r="AS55" s="750"/>
      <c r="AT55" s="750"/>
      <c r="AU55" s="750"/>
      <c r="AV55" s="750"/>
      <c r="AW55" s="750"/>
      <c r="AX55" s="750"/>
      <c r="AY55" s="750"/>
      <c r="AZ55" s="750"/>
      <c r="BA55" s="750"/>
      <c r="BB55" s="750"/>
      <c r="BC55" s="750"/>
      <c r="BD55" s="750"/>
      <c r="BE55" s="750"/>
      <c r="BF55" s="750"/>
      <c r="BG55" s="750"/>
      <c r="BH55" s="728"/>
      <c r="BI55" s="728"/>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12"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37"/>
      <c r="AB56" s="750"/>
      <c r="AC56" s="750"/>
      <c r="AD56" s="750"/>
      <c r="AE56" s="750"/>
      <c r="AF56" s="750"/>
      <c r="AG56" s="750"/>
      <c r="AH56" s="750"/>
      <c r="AI56" s="750"/>
      <c r="AJ56" s="750"/>
      <c r="AK56" s="751"/>
      <c r="AL56" s="751"/>
      <c r="AM56" s="751"/>
      <c r="AN56" s="751"/>
      <c r="AO56" s="752"/>
      <c r="AP56" s="750"/>
      <c r="AQ56" s="750"/>
      <c r="AR56" s="750"/>
      <c r="AS56" s="750"/>
      <c r="AT56" s="750"/>
      <c r="AU56" s="750"/>
      <c r="AV56" s="750"/>
      <c r="AW56" s="750"/>
      <c r="AX56" s="750"/>
      <c r="AY56" s="750"/>
      <c r="AZ56" s="750"/>
      <c r="BA56" s="750"/>
      <c r="BB56" s="750"/>
      <c r="BC56" s="750"/>
      <c r="BD56" s="750"/>
      <c r="BE56" s="750"/>
      <c r="BF56" s="750"/>
      <c r="BG56" s="750"/>
      <c r="BH56" s="728"/>
      <c r="BI56" s="728"/>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5">
      <c r="AO57" s="754"/>
    </row>
    <row r="58" spans="1:87" x14ac:dyDescent="0.35">
      <c r="AO58" s="754"/>
    </row>
    <row r="59" spans="1:87" x14ac:dyDescent="0.35">
      <c r="AO59" s="754"/>
    </row>
    <row r="60" spans="1:87" x14ac:dyDescent="0.35">
      <c r="AO60" s="754"/>
    </row>
    <row r="61" spans="1:87" x14ac:dyDescent="0.35">
      <c r="AO61" s="754"/>
    </row>
  </sheetData>
  <phoneticPr fontId="25" type="noConversion"/>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A1:FF125"/>
  <sheetViews>
    <sheetView showGridLines="0" zoomScaleNormal="100" workbookViewId="0">
      <pane xSplit="2" ySplit="4" topLeftCell="S34" activePane="bottomRight" state="frozen"/>
      <selection activeCell="H44" sqref="H44"/>
      <selection pane="topRight" activeCell="H44" sqref="H44"/>
      <selection pane="bottomLeft" activeCell="H44" sqref="H44"/>
      <selection pane="bottomRight" activeCell="B3" sqref="B3"/>
    </sheetView>
  </sheetViews>
  <sheetFormatPr defaultColWidth="9.26953125" defaultRowHeight="10" x14ac:dyDescent="0.2"/>
  <cols>
    <col min="1" max="1" width="5.81640625" style="675" customWidth="1"/>
    <col min="2" max="2" width="38.54296875" style="675" bestFit="1" customWidth="1"/>
    <col min="3" max="8" width="6.453125" style="829" customWidth="1"/>
    <col min="9" max="12" width="6.453125" style="830" customWidth="1"/>
    <col min="13" max="13" width="6.81640625" style="830" bestFit="1" customWidth="1"/>
    <col min="14" max="15" width="6.453125" style="830" customWidth="1"/>
    <col min="16" max="16" width="8.54296875" style="829" bestFit="1" customWidth="1"/>
    <col min="17" max="17" width="8.81640625" style="829" bestFit="1" customWidth="1"/>
    <col min="18" max="27" width="6.81640625" style="829" bestFit="1" customWidth="1"/>
    <col min="28" max="47" width="6.81640625" style="769" bestFit="1" customWidth="1"/>
    <col min="48" max="57" width="6.81640625" style="98" bestFit="1" customWidth="1"/>
    <col min="58" max="59" width="6.81640625" style="98" customWidth="1"/>
    <col min="60" max="60" width="7.453125" style="98" bestFit="1" customWidth="1"/>
    <col min="61" max="61" width="6.7265625" style="829" bestFit="1" customWidth="1"/>
    <col min="62" max="64" width="6.7265625" style="549" bestFit="1" customWidth="1"/>
    <col min="65" max="81" width="6.7265625" style="829" bestFit="1" customWidth="1"/>
    <col min="82" max="82" width="9.26953125" style="829"/>
    <col min="83" max="83" width="30.453125" style="829" bestFit="1" customWidth="1"/>
    <col min="84" max="85" width="4.81640625" style="829" customWidth="1"/>
    <col min="86" max="94" width="4.81640625" style="829" bestFit="1" customWidth="1"/>
    <col min="95" max="95" width="5" style="829" bestFit="1" customWidth="1"/>
    <col min="96" max="96" width="5" style="829" customWidth="1"/>
    <col min="97" max="97" width="9.7265625" style="829" customWidth="1"/>
    <col min="98" max="98" width="11" style="829" customWidth="1"/>
    <col min="99" max="99" width="3" style="829" customWidth="1"/>
    <col min="100" max="135" width="6.81640625" style="829" customWidth="1"/>
    <col min="136" max="138" width="6.81640625" style="829" bestFit="1" customWidth="1"/>
    <col min="139" max="140" width="6.81640625" style="829" customWidth="1"/>
    <col min="141" max="141" width="7.7265625" style="829" customWidth="1"/>
    <col min="142" max="161" width="6.7265625" style="829" bestFit="1" customWidth="1"/>
    <col min="162" max="16384" width="9.26953125" style="675"/>
  </cols>
  <sheetData>
    <row r="1" spans="1:162" x14ac:dyDescent="0.2">
      <c r="B1" s="295" t="s">
        <v>51</v>
      </c>
      <c r="S1" s="831"/>
      <c r="BI1" s="549"/>
      <c r="BL1" s="829"/>
      <c r="CE1" s="98" t="s">
        <v>52</v>
      </c>
    </row>
    <row r="2" spans="1:162" ht="10.5" x14ac:dyDescent="0.25">
      <c r="B2" s="1"/>
      <c r="C2" s="2"/>
      <c r="D2" s="2"/>
      <c r="E2" s="2"/>
      <c r="F2" s="2"/>
      <c r="G2" s="2"/>
      <c r="H2" s="2"/>
      <c r="I2" s="466"/>
      <c r="J2" s="466"/>
      <c r="K2" s="466"/>
      <c r="L2" s="466"/>
      <c r="M2" s="466"/>
      <c r="N2" s="466"/>
      <c r="O2" s="466"/>
      <c r="P2" s="2"/>
      <c r="Q2" s="2"/>
      <c r="R2" s="2"/>
      <c r="BI2" s="549"/>
      <c r="BL2" s="829"/>
    </row>
    <row r="3" spans="1:162" ht="10.5" x14ac:dyDescent="0.2">
      <c r="B3" s="16" t="s">
        <v>233</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549"/>
      <c r="BL3" s="21"/>
      <c r="BM3" s="21"/>
      <c r="BN3" s="21"/>
      <c r="BO3" s="21"/>
      <c r="BP3" s="21"/>
      <c r="BQ3" s="21"/>
      <c r="BR3" s="21"/>
      <c r="BS3" s="21"/>
      <c r="BT3" s="21"/>
      <c r="BU3" s="21"/>
      <c r="BV3" s="21"/>
    </row>
    <row r="4" spans="1:162" s="678" customFormat="1" ht="45.75" customHeight="1" x14ac:dyDescent="0.35">
      <c r="A4" s="200"/>
      <c r="B4" s="23" t="s">
        <v>120</v>
      </c>
      <c r="C4" s="527">
        <v>2013</v>
      </c>
      <c r="D4" s="527">
        <v>2014</v>
      </c>
      <c r="E4" s="527">
        <v>2015</v>
      </c>
      <c r="F4" s="527">
        <v>2016</v>
      </c>
      <c r="G4" s="527">
        <v>2017</v>
      </c>
      <c r="H4" s="527">
        <v>2018</v>
      </c>
      <c r="I4" s="770">
        <v>2019</v>
      </c>
      <c r="J4" s="770">
        <v>2020</v>
      </c>
      <c r="K4" s="770">
        <v>2021</v>
      </c>
      <c r="L4" s="770">
        <v>2022</v>
      </c>
      <c r="M4" s="770">
        <v>2023</v>
      </c>
      <c r="N4" s="770" t="s">
        <v>201</v>
      </c>
      <c r="O4" s="770" t="s">
        <v>236</v>
      </c>
      <c r="P4" s="819" t="s">
        <v>215</v>
      </c>
      <c r="Q4" s="819" t="s">
        <v>237</v>
      </c>
      <c r="R4" s="903"/>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180</v>
      </c>
      <c r="AZ4" s="529" t="s">
        <v>183</v>
      </c>
      <c r="BA4" s="529" t="s">
        <v>188</v>
      </c>
      <c r="BB4" s="529" t="s">
        <v>189</v>
      </c>
      <c r="BC4" s="529" t="s">
        <v>196</v>
      </c>
      <c r="BD4" s="529" t="s">
        <v>207</v>
      </c>
      <c r="BE4" s="529" t="s">
        <v>217</v>
      </c>
      <c r="BF4" s="529" t="s">
        <v>224</v>
      </c>
      <c r="BG4" s="529" t="s">
        <v>206</v>
      </c>
      <c r="BH4" s="529"/>
      <c r="BI4" s="527" t="s">
        <v>39</v>
      </c>
      <c r="BJ4" s="527" t="s">
        <v>40</v>
      </c>
      <c r="BK4" s="527" t="s">
        <v>47</v>
      </c>
      <c r="BL4" s="527" t="s">
        <v>50</v>
      </c>
      <c r="BM4" s="527" t="s">
        <v>57</v>
      </c>
      <c r="BN4" s="527" t="s">
        <v>59</v>
      </c>
      <c r="BO4" s="527" t="s">
        <v>64</v>
      </c>
      <c r="BP4" s="527" t="s">
        <v>66</v>
      </c>
      <c r="BQ4" s="527" t="s">
        <v>71</v>
      </c>
      <c r="BR4" s="527" t="s">
        <v>81</v>
      </c>
      <c r="BS4" s="527" t="s">
        <v>93</v>
      </c>
      <c r="BT4" s="527" t="s">
        <v>94</v>
      </c>
      <c r="BU4" s="527" t="s">
        <v>109</v>
      </c>
      <c r="BV4" s="527" t="s">
        <v>134</v>
      </c>
      <c r="BW4" s="527" t="s">
        <v>147</v>
      </c>
      <c r="BX4" s="527" t="s">
        <v>161</v>
      </c>
      <c r="BY4" s="527" t="s">
        <v>177</v>
      </c>
      <c r="BZ4" s="527" t="s">
        <v>186</v>
      </c>
      <c r="CA4" s="527" t="s">
        <v>193</v>
      </c>
      <c r="CB4" s="527" t="s">
        <v>210</v>
      </c>
      <c r="CC4" s="527" t="s">
        <v>230</v>
      </c>
      <c r="CD4" s="527"/>
      <c r="CE4" s="12" t="s">
        <v>120</v>
      </c>
      <c r="CF4" s="527">
        <v>2013</v>
      </c>
      <c r="CG4" s="527">
        <v>2014</v>
      </c>
      <c r="CH4" s="527">
        <v>2015</v>
      </c>
      <c r="CI4" s="527">
        <v>2016</v>
      </c>
      <c r="CJ4" s="527">
        <v>2017</v>
      </c>
      <c r="CK4" s="527">
        <v>2018</v>
      </c>
      <c r="CL4" s="527">
        <v>2019</v>
      </c>
      <c r="CM4" s="527">
        <v>2020</v>
      </c>
      <c r="CN4" s="527">
        <v>2021</v>
      </c>
      <c r="CO4" s="527">
        <v>2022</v>
      </c>
      <c r="CP4" s="527">
        <f>M4</f>
        <v>2023</v>
      </c>
      <c r="CQ4" s="527" t="str">
        <f>N4</f>
        <v>2024f</v>
      </c>
      <c r="CR4" s="527" t="str">
        <f>O4</f>
        <v>2025f</v>
      </c>
      <c r="CS4" s="112" t="str">
        <f>P4</f>
        <v>2024f/2023 Growth %</v>
      </c>
      <c r="CT4" s="112" t="str">
        <f>Q4</f>
        <v>2025f/2024f Growth %</v>
      </c>
      <c r="CU4" s="527"/>
      <c r="CV4" s="527" t="s">
        <v>20</v>
      </c>
      <c r="CW4" s="527" t="s">
        <v>34</v>
      </c>
      <c r="CX4" s="527" t="s">
        <v>45</v>
      </c>
      <c r="CY4" s="527" t="s">
        <v>46</v>
      </c>
      <c r="CZ4" s="527" t="s">
        <v>48</v>
      </c>
      <c r="DA4" s="527" t="s">
        <v>49</v>
      </c>
      <c r="DB4" s="527" t="s">
        <v>53</v>
      </c>
      <c r="DC4" s="527" t="s">
        <v>54</v>
      </c>
      <c r="DD4" s="527" t="s">
        <v>55</v>
      </c>
      <c r="DE4" s="527" t="s">
        <v>56</v>
      </c>
      <c r="DF4" s="527" t="s">
        <v>60</v>
      </c>
      <c r="DG4" s="527" t="s">
        <v>61</v>
      </c>
      <c r="DH4" s="527" t="s">
        <v>62</v>
      </c>
      <c r="DI4" s="527" t="s">
        <v>63</v>
      </c>
      <c r="DJ4" s="527" t="s">
        <v>67</v>
      </c>
      <c r="DK4" s="527" t="s">
        <v>70</v>
      </c>
      <c r="DL4" s="527" t="s">
        <v>74</v>
      </c>
      <c r="DM4" s="527" t="s">
        <v>80</v>
      </c>
      <c r="DN4" s="112" t="s">
        <v>82</v>
      </c>
      <c r="DO4" s="112" t="s">
        <v>88</v>
      </c>
      <c r="DP4" s="112" t="s">
        <v>89</v>
      </c>
      <c r="DQ4" s="112" t="s">
        <v>87</v>
      </c>
      <c r="DR4" s="112" t="s">
        <v>90</v>
      </c>
      <c r="DS4" s="112" t="s">
        <v>107</v>
      </c>
      <c r="DT4" s="112" t="s">
        <v>124</v>
      </c>
      <c r="DU4" s="112" t="s">
        <v>132</v>
      </c>
      <c r="DV4" s="112" t="s">
        <v>141</v>
      </c>
      <c r="DW4" s="112" t="s">
        <v>146</v>
      </c>
      <c r="DX4" s="112" t="s">
        <v>151</v>
      </c>
      <c r="DY4" s="112" t="s">
        <v>158</v>
      </c>
      <c r="DZ4" s="112" t="s">
        <v>169</v>
      </c>
      <c r="EA4" s="112" t="s">
        <v>174</v>
      </c>
      <c r="EB4" s="112" t="s">
        <v>180</v>
      </c>
      <c r="EC4" s="772" t="str">
        <f>AZ4</f>
        <v>Q4 2022</v>
      </c>
      <c r="ED4" s="772" t="s">
        <v>188</v>
      </c>
      <c r="EE4" s="772" t="s">
        <v>189</v>
      </c>
      <c r="EF4" s="772" t="str">
        <f>BC4</f>
        <v>Q3 2023</v>
      </c>
      <c r="EG4" s="772" t="str">
        <f>BD4</f>
        <v>Q4 2023</v>
      </c>
      <c r="EH4" s="772" t="str">
        <f>BE4</f>
        <v>Q1 2024</v>
      </c>
      <c r="EI4" s="772" t="str">
        <f>BF4</f>
        <v>Q2 2024</v>
      </c>
      <c r="EJ4" s="772" t="str">
        <f>BG4</f>
        <v>Q3 2024</v>
      </c>
      <c r="EK4" s="112"/>
      <c r="EL4" s="527" t="str">
        <f>BI4</f>
        <v>H1 2014</v>
      </c>
      <c r="EM4" s="527" t="str">
        <f t="shared" ref="EM4:FB4" si="0">BJ4</f>
        <v>H2 2014</v>
      </c>
      <c r="EN4" s="527" t="str">
        <f t="shared" si="0"/>
        <v>H1 2015</v>
      </c>
      <c r="EO4" s="527" t="str">
        <f t="shared" si="0"/>
        <v>H2 2015</v>
      </c>
      <c r="EP4" s="527" t="str">
        <f t="shared" si="0"/>
        <v>H1 2016</v>
      </c>
      <c r="EQ4" s="527" t="str">
        <f t="shared" si="0"/>
        <v>H2 2016</v>
      </c>
      <c r="ER4" s="527" t="str">
        <f t="shared" si="0"/>
        <v>H1 2017</v>
      </c>
      <c r="ES4" s="527" t="str">
        <f t="shared" si="0"/>
        <v>H2 2017</v>
      </c>
      <c r="ET4" s="527" t="str">
        <f t="shared" si="0"/>
        <v>H1 2018</v>
      </c>
      <c r="EU4" s="527" t="str">
        <f t="shared" si="0"/>
        <v>H2 2018</v>
      </c>
      <c r="EV4" s="527" t="str">
        <f t="shared" si="0"/>
        <v>H1 2019</v>
      </c>
      <c r="EW4" s="527" t="str">
        <f t="shared" si="0"/>
        <v>H2 2019</v>
      </c>
      <c r="EX4" s="527" t="str">
        <f t="shared" si="0"/>
        <v>H1 2020</v>
      </c>
      <c r="EY4" s="527" t="str">
        <f t="shared" si="0"/>
        <v>H2 2020</v>
      </c>
      <c r="EZ4" s="527" t="str">
        <f t="shared" si="0"/>
        <v>H1 2021</v>
      </c>
      <c r="FA4" s="527" t="str">
        <f t="shared" si="0"/>
        <v>H2 2021</v>
      </c>
      <c r="FB4" s="527" t="str">
        <f t="shared" si="0"/>
        <v>H1 2022</v>
      </c>
      <c r="FC4" s="527" t="str">
        <f>BZ4</f>
        <v>H2 2022</v>
      </c>
      <c r="FD4" s="527" t="str">
        <f>CA4</f>
        <v>H1 2023</v>
      </c>
      <c r="FE4" s="527" t="str">
        <f>CB4</f>
        <v>H2 2023</v>
      </c>
      <c r="FF4" s="527" t="str">
        <f>CC4</f>
        <v>H2 2024</v>
      </c>
    </row>
    <row r="5" spans="1:162" ht="10.5" x14ac:dyDescent="0.2">
      <c r="B5" s="10"/>
      <c r="C5" s="7"/>
      <c r="D5" s="7"/>
      <c r="E5" s="7"/>
      <c r="F5" s="7"/>
      <c r="G5" s="7"/>
      <c r="H5" s="7"/>
      <c r="I5" s="524"/>
      <c r="J5" s="524"/>
      <c r="K5" s="524"/>
      <c r="L5" s="524"/>
      <c r="M5" s="524"/>
      <c r="N5" s="524"/>
      <c r="O5" s="524"/>
      <c r="P5" s="208"/>
      <c r="Q5" s="208"/>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549"/>
      <c r="BL5" s="9"/>
      <c r="BM5" s="9"/>
      <c r="BN5" s="9"/>
      <c r="BO5" s="9"/>
      <c r="BP5" s="9"/>
      <c r="BQ5" s="9"/>
      <c r="BR5" s="9"/>
      <c r="BS5" s="9"/>
      <c r="BT5" s="9"/>
      <c r="BU5" s="9"/>
      <c r="BV5" s="9"/>
      <c r="CE5" s="10"/>
      <c r="CF5" s="7"/>
      <c r="CG5" s="7"/>
      <c r="CH5" s="7"/>
      <c r="CI5" s="7"/>
      <c r="CJ5" s="7"/>
      <c r="CK5" s="7"/>
      <c r="CL5" s="7"/>
      <c r="CM5" s="7"/>
      <c r="CN5" s="7"/>
      <c r="CO5" s="7"/>
      <c r="CP5" s="7"/>
      <c r="CQ5" s="7"/>
      <c r="CR5" s="7"/>
      <c r="CS5" s="208"/>
      <c r="CT5" s="208"/>
      <c r="CV5" s="439"/>
      <c r="CW5" s="440"/>
      <c r="CX5" s="440"/>
      <c r="CY5" s="440"/>
      <c r="CZ5" s="440"/>
      <c r="DA5" s="440"/>
      <c r="DB5" s="440"/>
      <c r="DC5" s="440"/>
      <c r="DD5" s="440"/>
      <c r="DE5" s="440"/>
      <c r="DF5" s="440"/>
      <c r="DG5" s="440"/>
      <c r="DH5" s="440"/>
      <c r="DI5" s="440"/>
      <c r="DJ5" s="440"/>
      <c r="DK5" s="440"/>
      <c r="DL5" s="440"/>
      <c r="DM5" s="440"/>
      <c r="DN5" s="440"/>
      <c r="DO5" s="440"/>
      <c r="DP5" s="440"/>
      <c r="DQ5" s="440"/>
      <c r="DR5" s="679"/>
      <c r="DS5" s="679"/>
      <c r="DT5" s="679"/>
      <c r="DU5" s="679"/>
      <c r="DV5" s="679"/>
      <c r="DW5" s="679"/>
      <c r="DX5" s="679"/>
      <c r="DY5" s="679"/>
      <c r="DZ5" s="679"/>
      <c r="EA5" s="679"/>
      <c r="EB5" s="679"/>
      <c r="EC5" s="679"/>
      <c r="ED5" s="679"/>
      <c r="EE5" s="679"/>
      <c r="EF5" s="679"/>
      <c r="EG5" s="679"/>
      <c r="EH5" s="679"/>
      <c r="EI5" s="679"/>
      <c r="EJ5" s="679"/>
      <c r="EK5" s="679"/>
      <c r="EL5" s="442"/>
      <c r="EM5" s="442"/>
      <c r="EN5" s="679"/>
      <c r="EO5" s="679"/>
      <c r="EP5" s="679"/>
      <c r="EQ5" s="679"/>
      <c r="ER5" s="679"/>
      <c r="ES5" s="679"/>
      <c r="ET5" s="679"/>
      <c r="EU5" s="679"/>
      <c r="EV5" s="679"/>
      <c r="EW5" s="679"/>
      <c r="EX5" s="679"/>
      <c r="FF5" s="829"/>
    </row>
    <row r="6" spans="1:162" ht="10.5" x14ac:dyDescent="0.25">
      <c r="B6" s="20" t="s">
        <v>27</v>
      </c>
      <c r="C6" s="775">
        <v>3110</v>
      </c>
      <c r="D6" s="775">
        <v>3220</v>
      </c>
      <c r="E6" s="775">
        <v>3250</v>
      </c>
      <c r="F6" s="775">
        <v>3350</v>
      </c>
      <c r="G6" s="775">
        <v>3290</v>
      </c>
      <c r="H6" s="775">
        <v>3115</v>
      </c>
      <c r="I6" s="775">
        <f>SUM(I7:I12)</f>
        <v>2690.9864158117971</v>
      </c>
      <c r="J6" s="775">
        <f t="shared" ref="J6:O6" si="1">SUM(J7:J12)</f>
        <v>2192.8791605948272</v>
      </c>
      <c r="K6" s="775">
        <f t="shared" si="1"/>
        <v>2441.2634056869647</v>
      </c>
      <c r="L6" s="775">
        <f t="shared" si="1"/>
        <v>2751.1165779094081</v>
      </c>
      <c r="M6" s="775">
        <f t="shared" si="1"/>
        <v>3222.7521853995408</v>
      </c>
      <c r="N6" s="775">
        <f t="shared" si="1"/>
        <v>3173.2745455103377</v>
      </c>
      <c r="O6" s="775">
        <f t="shared" si="1"/>
        <v>3244.5827787716958</v>
      </c>
      <c r="P6" s="492">
        <f>IF(ISERROR(N6/M6),"N/A",IF(M6&lt;0,"N/A",IF(N6&lt;0,"N/A",IF(N6/M6-1&gt;300%,"&gt;±300%",IF(N6/M6-1&lt;-300%,"&gt;±300%",N6/M6-1)))))</f>
        <v>-1.5352604557482996E-2</v>
      </c>
      <c r="Q6" s="492">
        <f>IF(ISERROR(O6/N6),"N/A",IF(N6&lt;0,"N/A",IF(O6&lt;0,"N/A",IF(O6/N6-1&gt;300%,"&gt;±300%",IF(O6/N6-1&lt;-300%,"&gt;±300%",O6/N6-1)))))</f>
        <v>2.247149820750538E-2</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4"/>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78" t="s">
        <v>27</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10">
        <f t="shared" si="7"/>
        <v>-1.5352604557482996E-2</v>
      </c>
      <c r="CT6" s="210">
        <f t="shared" si="7"/>
        <v>2.247149820750538E-2</v>
      </c>
      <c r="CU6" s="37"/>
      <c r="CV6" s="444">
        <f t="shared" ref="CV6:EJ6" si="8">S6</f>
        <v>755</v>
      </c>
      <c r="CW6" s="444">
        <f t="shared" si="8"/>
        <v>800</v>
      </c>
      <c r="CX6" s="444">
        <f t="shared" si="8"/>
        <v>835</v>
      </c>
      <c r="CY6" s="444">
        <f t="shared" si="8"/>
        <v>830</v>
      </c>
      <c r="CZ6" s="444">
        <f t="shared" si="8"/>
        <v>765</v>
      </c>
      <c r="DA6" s="444">
        <f t="shared" si="8"/>
        <v>825</v>
      </c>
      <c r="DB6" s="444">
        <f t="shared" si="8"/>
        <v>860</v>
      </c>
      <c r="DC6" s="444">
        <f t="shared" si="8"/>
        <v>865</v>
      </c>
      <c r="DD6" s="444">
        <f t="shared" si="8"/>
        <v>780</v>
      </c>
      <c r="DE6" s="444">
        <f t="shared" si="8"/>
        <v>840</v>
      </c>
      <c r="DF6" s="444">
        <f t="shared" si="8"/>
        <v>845</v>
      </c>
      <c r="DG6" s="444">
        <f t="shared" si="8"/>
        <v>825</v>
      </c>
      <c r="DH6" s="444">
        <f t="shared" si="8"/>
        <v>785</v>
      </c>
      <c r="DI6" s="444">
        <f t="shared" si="8"/>
        <v>840</v>
      </c>
      <c r="DJ6" s="444">
        <f t="shared" si="8"/>
        <v>795</v>
      </c>
      <c r="DK6" s="444">
        <f t="shared" si="8"/>
        <v>810</v>
      </c>
      <c r="DL6" s="444">
        <f t="shared" si="8"/>
        <v>730</v>
      </c>
      <c r="DM6" s="444">
        <f t="shared" si="8"/>
        <v>775</v>
      </c>
      <c r="DN6" s="444">
        <f t="shared" si="8"/>
        <v>714.2941100379378</v>
      </c>
      <c r="DO6" s="444">
        <f t="shared" si="8"/>
        <v>699.09454834531539</v>
      </c>
      <c r="DP6" s="444">
        <f t="shared" si="8"/>
        <v>631.264788085075</v>
      </c>
      <c r="DQ6" s="444">
        <f t="shared" si="8"/>
        <v>646.33296934346879</v>
      </c>
      <c r="DR6" s="444">
        <f t="shared" si="8"/>
        <v>591.51303551979845</v>
      </c>
      <c r="DS6" s="444">
        <f t="shared" si="8"/>
        <v>347.07217826741783</v>
      </c>
      <c r="DT6" s="444">
        <f t="shared" si="8"/>
        <v>591.89764995828057</v>
      </c>
      <c r="DU6" s="444">
        <f t="shared" si="8"/>
        <v>662.39629684932993</v>
      </c>
      <c r="DV6" s="444">
        <f t="shared" si="8"/>
        <v>672.19735791179187</v>
      </c>
      <c r="DW6" s="444">
        <f t="shared" si="8"/>
        <v>609.23506708458183</v>
      </c>
      <c r="DX6" s="444">
        <f t="shared" si="8"/>
        <v>531.59370448540267</v>
      </c>
      <c r="DY6" s="444">
        <f t="shared" si="8"/>
        <v>628.23727620518991</v>
      </c>
      <c r="DZ6" s="444">
        <f t="shared" si="8"/>
        <v>695.91311414026643</v>
      </c>
      <c r="EA6" s="444">
        <f t="shared" si="8"/>
        <v>670.6230587761047</v>
      </c>
      <c r="EB6" s="444">
        <f t="shared" si="8"/>
        <v>669.15440426604619</v>
      </c>
      <c r="EC6" s="444">
        <f t="shared" si="8"/>
        <v>715.42600072698974</v>
      </c>
      <c r="ED6" s="444">
        <f t="shared" si="8"/>
        <v>816.30937481932961</v>
      </c>
      <c r="EE6" s="444">
        <f t="shared" si="8"/>
        <v>817.07763491743049</v>
      </c>
      <c r="EF6" s="444">
        <f t="shared" si="8"/>
        <v>770.5585172414859</v>
      </c>
      <c r="EG6" s="444">
        <f t="shared" si="8"/>
        <v>818.8066584212944</v>
      </c>
      <c r="EH6" s="444">
        <f t="shared" si="8"/>
        <v>830.73169881490253</v>
      </c>
      <c r="EI6" s="444">
        <f t="shared" si="8"/>
        <v>805.2217010176505</v>
      </c>
      <c r="EJ6" s="444">
        <f t="shared" si="8"/>
        <v>749.99632368542655</v>
      </c>
      <c r="EK6" s="444"/>
      <c r="EL6" s="444">
        <f t="shared" ref="EL6:FB6" si="9">BI6</f>
        <v>1665</v>
      </c>
      <c r="EM6" s="444">
        <f t="shared" si="9"/>
        <v>1555</v>
      </c>
      <c r="EN6" s="444">
        <f t="shared" si="9"/>
        <v>1665</v>
      </c>
      <c r="EO6" s="444">
        <f t="shared" si="9"/>
        <v>1590</v>
      </c>
      <c r="EP6" s="444">
        <f t="shared" si="9"/>
        <v>1725</v>
      </c>
      <c r="EQ6" s="444">
        <f t="shared" si="9"/>
        <v>1620</v>
      </c>
      <c r="ER6" s="444">
        <f t="shared" si="9"/>
        <v>1670</v>
      </c>
      <c r="ES6" s="444">
        <f t="shared" si="9"/>
        <v>1625</v>
      </c>
      <c r="ET6" s="444">
        <f t="shared" si="9"/>
        <v>1605</v>
      </c>
      <c r="EU6" s="444">
        <f t="shared" si="9"/>
        <v>1505</v>
      </c>
      <c r="EV6" s="444">
        <f t="shared" si="9"/>
        <v>1413.3886583832532</v>
      </c>
      <c r="EW6" s="444">
        <f t="shared" si="9"/>
        <v>1277.5977574285439</v>
      </c>
      <c r="EX6" s="444">
        <f t="shared" si="9"/>
        <v>938.58521378721628</v>
      </c>
      <c r="EY6" s="444">
        <f t="shared" si="9"/>
        <v>1254.2939468076106</v>
      </c>
      <c r="EZ6" s="444">
        <f t="shared" si="9"/>
        <v>1281.4324249963738</v>
      </c>
      <c r="FA6" s="444">
        <f t="shared" si="9"/>
        <v>1159.8309806905927</v>
      </c>
      <c r="FB6" s="444">
        <f t="shared" si="9"/>
        <v>1366.536172916371</v>
      </c>
      <c r="FC6" s="444">
        <f>BZ6</f>
        <v>1384.5804049930359</v>
      </c>
      <c r="FD6" s="444">
        <f>CA6</f>
        <v>1633.3870097367601</v>
      </c>
      <c r="FE6" s="444">
        <f>CB6</f>
        <v>1601.2902160563885</v>
      </c>
      <c r="FF6" s="444">
        <f>CC6</f>
        <v>1635.953399832553</v>
      </c>
    </row>
    <row r="7" spans="1:162" ht="10.5" x14ac:dyDescent="0.25">
      <c r="B7" s="10" t="s">
        <v>15</v>
      </c>
      <c r="C7" s="524">
        <v>410</v>
      </c>
      <c r="D7" s="524">
        <v>455</v>
      </c>
      <c r="E7" s="524">
        <v>480</v>
      </c>
      <c r="F7" s="524">
        <v>410</v>
      </c>
      <c r="G7" s="524">
        <v>390</v>
      </c>
      <c r="H7" s="524">
        <v>390</v>
      </c>
      <c r="I7" s="524">
        <v>311.62103656155386</v>
      </c>
      <c r="J7" s="524">
        <v>268.45092989953736</v>
      </c>
      <c r="K7" s="524">
        <v>341.06178996471266</v>
      </c>
      <c r="L7" s="524">
        <v>413.46863615509045</v>
      </c>
      <c r="M7" s="524">
        <v>448.71158854185239</v>
      </c>
      <c r="N7" s="524">
        <v>475.74941287428584</v>
      </c>
      <c r="O7" s="524">
        <v>459.15711967566847</v>
      </c>
      <c r="P7" s="208">
        <f t="shared" ref="P7:Q62" si="10">IF(ISERROR(N7/M7),"N/A",IF(M7&lt;0,"N/A",IF(N7&lt;0,"N/A",IF(N7/M7-1&gt;300%,"&gt;±300%",IF(N7/M7-1&lt;-300%,"&gt;±300%",N7/M7-1)))))</f>
        <v>6.0256576881146273E-2</v>
      </c>
      <c r="Q7" s="208">
        <f t="shared" si="10"/>
        <v>-3.4876119128289473E-2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4"/>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15</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8"/>
      <c r="CT7" s="208"/>
      <c r="CU7" s="7"/>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679"/>
      <c r="EP7" s="679"/>
      <c r="EQ7" s="679"/>
      <c r="ER7" s="679"/>
      <c r="ES7" s="679"/>
      <c r="ET7" s="679"/>
      <c r="EU7" s="679"/>
      <c r="EV7" s="679"/>
      <c r="EW7" s="679"/>
      <c r="EX7" s="679"/>
      <c r="EY7" s="679"/>
      <c r="EZ7" s="679"/>
      <c r="FA7" s="679"/>
      <c r="FB7" s="679"/>
      <c r="FC7" s="679"/>
      <c r="FD7" s="679"/>
      <c r="FE7" s="679"/>
      <c r="FF7" s="679"/>
    </row>
    <row r="8" spans="1:162" ht="10.5" x14ac:dyDescent="0.25">
      <c r="B8" s="10" t="s">
        <v>16</v>
      </c>
      <c r="C8" s="524">
        <v>1350</v>
      </c>
      <c r="D8" s="524">
        <v>1395</v>
      </c>
      <c r="E8" s="524">
        <v>1450</v>
      </c>
      <c r="F8" s="524">
        <v>1630</v>
      </c>
      <c r="G8" s="524">
        <v>1545</v>
      </c>
      <c r="H8" s="524">
        <v>1340</v>
      </c>
      <c r="I8" s="524">
        <v>1356.0909876869514</v>
      </c>
      <c r="J8" s="524">
        <v>979.90539275154197</v>
      </c>
      <c r="K8" s="524">
        <v>919.3738884924777</v>
      </c>
      <c r="L8" s="524">
        <v>971.53649011740583</v>
      </c>
      <c r="M8" s="524">
        <v>1160.8414649744395</v>
      </c>
      <c r="N8" s="524">
        <v>1020.2168823588089</v>
      </c>
      <c r="O8" s="524">
        <v>983.29773524282871</v>
      </c>
      <c r="P8" s="208">
        <f t="shared" si="10"/>
        <v>-0.12114021324929758</v>
      </c>
      <c r="Q8" s="208">
        <f t="shared" si="10"/>
        <v>-3.6187547720853863E-2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4"/>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16</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8"/>
      <c r="CT8" s="208"/>
      <c r="CU8" s="7"/>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679"/>
      <c r="EP8" s="679"/>
      <c r="EQ8" s="679"/>
      <c r="ER8" s="679"/>
      <c r="ES8" s="679"/>
      <c r="ET8" s="679"/>
      <c r="EU8" s="679"/>
      <c r="EV8" s="679"/>
      <c r="EW8" s="679"/>
      <c r="EX8" s="679"/>
      <c r="EY8" s="679"/>
      <c r="EZ8" s="679"/>
      <c r="FA8" s="679"/>
      <c r="FB8" s="679"/>
      <c r="FC8" s="679"/>
      <c r="FD8" s="679"/>
      <c r="FE8" s="679"/>
      <c r="FF8" s="679"/>
    </row>
    <row r="9" spans="1:162" ht="10.5" x14ac:dyDescent="0.25">
      <c r="B9" s="10" t="s">
        <v>17</v>
      </c>
      <c r="C9" s="524">
        <v>585</v>
      </c>
      <c r="D9" s="524">
        <v>585</v>
      </c>
      <c r="E9" s="524">
        <v>510</v>
      </c>
      <c r="F9" s="524">
        <v>450</v>
      </c>
      <c r="G9" s="524">
        <v>435</v>
      </c>
      <c r="H9" s="524">
        <v>425</v>
      </c>
      <c r="I9" s="524">
        <v>288.53260439266722</v>
      </c>
      <c r="J9" s="524">
        <v>224.76150795978916</v>
      </c>
      <c r="K9" s="524">
        <v>252.83740139751345</v>
      </c>
      <c r="L9" s="524">
        <v>249.77708060866053</v>
      </c>
      <c r="M9" s="524">
        <v>295.79372510070436</v>
      </c>
      <c r="N9" s="524">
        <v>300.57314149652268</v>
      </c>
      <c r="O9" s="524">
        <v>309.79056299109402</v>
      </c>
      <c r="P9" s="208">
        <f t="shared" si="10"/>
        <v>1.6157937069797956E-2</v>
      </c>
      <c r="Q9" s="208">
        <f t="shared" si="10"/>
        <v>3.0666151502023009E-2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4"/>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17</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8"/>
      <c r="CT9" s="208"/>
      <c r="CU9" s="7"/>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679"/>
      <c r="EP9" s="679"/>
      <c r="EQ9" s="679"/>
      <c r="ER9" s="679"/>
      <c r="ES9" s="679"/>
      <c r="ET9" s="679"/>
      <c r="EU9" s="679"/>
      <c r="EV9" s="679"/>
      <c r="EW9" s="679"/>
      <c r="EX9" s="679"/>
      <c r="EY9" s="679"/>
      <c r="EZ9" s="679"/>
      <c r="FA9" s="679"/>
      <c r="FB9" s="679"/>
      <c r="FC9" s="679"/>
      <c r="FD9" s="679"/>
      <c r="FE9" s="679"/>
      <c r="FF9" s="679"/>
    </row>
    <row r="10" spans="1:162" ht="10.5" x14ac:dyDescent="0.25">
      <c r="B10" s="10" t="s">
        <v>18</v>
      </c>
      <c r="C10" s="524">
        <v>130</v>
      </c>
      <c r="D10" s="524">
        <v>125</v>
      </c>
      <c r="E10" s="524">
        <v>145</v>
      </c>
      <c r="F10" s="524">
        <v>195</v>
      </c>
      <c r="G10" s="524">
        <v>230</v>
      </c>
      <c r="H10" s="524">
        <v>220</v>
      </c>
      <c r="I10" s="524">
        <v>156.22159576637333</v>
      </c>
      <c r="J10" s="524">
        <v>240.00006592575852</v>
      </c>
      <c r="K10" s="524">
        <v>331.25988847095789</v>
      </c>
      <c r="L10" s="524">
        <v>404.26186639556693</v>
      </c>
      <c r="M10" s="524">
        <v>549.56781406602192</v>
      </c>
      <c r="N10" s="524">
        <v>579.50607041332944</v>
      </c>
      <c r="O10" s="524">
        <v>642.99767201809516</v>
      </c>
      <c r="P10" s="208">
        <f t="shared" si="10"/>
        <v>5.44760001969673E-2</v>
      </c>
      <c r="Q10" s="208">
        <f t="shared" si="10"/>
        <v>0.10956158157149365</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4"/>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18</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8"/>
      <c r="CT10" s="208"/>
      <c r="CU10" s="7"/>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679"/>
      <c r="EP10" s="679"/>
      <c r="EQ10" s="679"/>
      <c r="ER10" s="679"/>
      <c r="ES10" s="679"/>
      <c r="ET10" s="679"/>
      <c r="EU10" s="679"/>
      <c r="EV10" s="679"/>
      <c r="EW10" s="679"/>
      <c r="EX10" s="679"/>
      <c r="EY10" s="679"/>
      <c r="EZ10" s="679"/>
      <c r="FA10" s="679"/>
      <c r="FB10" s="679"/>
      <c r="FC10" s="679"/>
      <c r="FD10" s="679"/>
      <c r="FE10" s="679"/>
      <c r="FF10" s="679"/>
    </row>
    <row r="11" spans="1:162"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08" t="str">
        <f t="shared" si="10"/>
        <v>N/A</v>
      </c>
      <c r="Q11" s="208" t="str">
        <f t="shared" si="10"/>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4"/>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21</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8"/>
      <c r="CT11" s="208"/>
      <c r="CU11" s="7"/>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679"/>
      <c r="EP11" s="679"/>
      <c r="EQ11" s="679"/>
      <c r="ER11" s="679"/>
      <c r="ES11" s="679"/>
      <c r="ET11" s="679"/>
      <c r="EU11" s="679"/>
      <c r="EV11" s="679"/>
      <c r="EW11" s="679"/>
      <c r="EX11" s="679"/>
      <c r="EY11" s="679"/>
      <c r="EZ11" s="679"/>
      <c r="FA11" s="679"/>
      <c r="FB11" s="679"/>
      <c r="FC11" s="679"/>
      <c r="FD11" s="679"/>
      <c r="FE11" s="679"/>
      <c r="FF11" s="679"/>
    </row>
    <row r="12" spans="1:162" ht="10.5" x14ac:dyDescent="0.25">
      <c r="B12" s="52" t="s">
        <v>19</v>
      </c>
      <c r="C12" s="184">
        <v>470</v>
      </c>
      <c r="D12" s="184">
        <v>490</v>
      </c>
      <c r="E12" s="184">
        <v>485</v>
      </c>
      <c r="F12" s="184">
        <v>495</v>
      </c>
      <c r="G12" s="184">
        <v>515</v>
      </c>
      <c r="H12" s="184">
        <v>540</v>
      </c>
      <c r="I12" s="184">
        <v>578.52019140425136</v>
      </c>
      <c r="J12" s="184">
        <v>479.76126405820037</v>
      </c>
      <c r="K12" s="184">
        <v>596.73043736130296</v>
      </c>
      <c r="L12" s="184">
        <v>712.07250463268429</v>
      </c>
      <c r="M12" s="184">
        <v>767.83759271652252</v>
      </c>
      <c r="N12" s="184">
        <v>797.22903836739067</v>
      </c>
      <c r="O12" s="184">
        <v>849.33968884400929</v>
      </c>
      <c r="P12" s="217">
        <f t="shared" si="10"/>
        <v>3.8278206133258719E-2</v>
      </c>
      <c r="Q12" s="217">
        <f t="shared" si="10"/>
        <v>6.5364716999438022E-2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4"/>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77">
        <f>AQ12+AR12</f>
        <v>285.1308600547253</v>
      </c>
      <c r="BW12" s="778">
        <f>AS12+AT12</f>
        <v>306.7058708816993</v>
      </c>
      <c r="BX12" s="778">
        <f t="shared" si="28"/>
        <v>290.02456647960378</v>
      </c>
      <c r="BY12" s="778">
        <f t="shared" si="15"/>
        <v>339.80159893819962</v>
      </c>
      <c r="BZ12" s="778">
        <f>AY12+AZ12</f>
        <v>372.27090569448461</v>
      </c>
      <c r="CA12" s="778">
        <f t="shared" si="16"/>
        <v>382.54216127814749</v>
      </c>
      <c r="CB12" s="778">
        <f t="shared" si="17"/>
        <v>396.66619968320629</v>
      </c>
      <c r="CC12" s="778">
        <f t="shared" si="18"/>
        <v>402.11588847414959</v>
      </c>
      <c r="CD12" s="37"/>
      <c r="CE12" s="52" t="s">
        <v>19</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7"/>
      <c r="CT12" s="217"/>
      <c r="CU12" s="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row>
    <row r="13" spans="1:162" ht="10.5" x14ac:dyDescent="0.25">
      <c r="B13" s="20" t="s">
        <v>5</v>
      </c>
      <c r="C13" s="775">
        <v>2945</v>
      </c>
      <c r="D13" s="775">
        <v>3000</v>
      </c>
      <c r="E13" s="775">
        <v>2840</v>
      </c>
      <c r="F13" s="775">
        <v>2505</v>
      </c>
      <c r="G13" s="775">
        <v>2460</v>
      </c>
      <c r="H13" s="775">
        <v>2245</v>
      </c>
      <c r="I13" s="775">
        <f t="shared" ref="I13:O13" si="31">SUM(I14:I19)</f>
        <v>2105.537750252664</v>
      </c>
      <c r="J13" s="775">
        <f t="shared" si="31"/>
        <v>1830.3464916819003</v>
      </c>
      <c r="K13" s="775">
        <f t="shared" si="31"/>
        <v>1952.5009481835568</v>
      </c>
      <c r="L13" s="775">
        <f t="shared" si="31"/>
        <v>1880.1788168917112</v>
      </c>
      <c r="M13" s="775">
        <f t="shared" si="31"/>
        <v>1849.3439452374564</v>
      </c>
      <c r="N13" s="775">
        <f t="shared" si="31"/>
        <v>1951.0020917650056</v>
      </c>
      <c r="O13" s="775">
        <f t="shared" si="31"/>
        <v>1982.6643310949351</v>
      </c>
      <c r="P13" s="210">
        <f t="shared" si="10"/>
        <v>5.4969843110766581E-2</v>
      </c>
      <c r="Q13" s="210">
        <f t="shared" si="10"/>
        <v>1.6228705988359904E-2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4"/>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78" t="s">
        <v>5</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10">
        <f t="shared" ref="CS13:CS47" si="37">P13</f>
        <v>5.4969843110766581E-2</v>
      </c>
      <c r="CT13" s="210">
        <f>Q13</f>
        <v>1.6228705988359904E-2</v>
      </c>
      <c r="CU13" s="37"/>
      <c r="CV13" s="444">
        <f t="shared" ref="CV13:EJ13" si="38">S13</f>
        <v>740</v>
      </c>
      <c r="CW13" s="444">
        <f t="shared" si="38"/>
        <v>695</v>
      </c>
      <c r="CX13" s="444">
        <f t="shared" si="38"/>
        <v>720</v>
      </c>
      <c r="CY13" s="444">
        <f t="shared" si="38"/>
        <v>660</v>
      </c>
      <c r="CZ13" s="444">
        <f t="shared" si="38"/>
        <v>785</v>
      </c>
      <c r="DA13" s="444">
        <f t="shared" si="38"/>
        <v>675</v>
      </c>
      <c r="DB13" s="444">
        <f t="shared" si="38"/>
        <v>580</v>
      </c>
      <c r="DC13" s="444">
        <f t="shared" si="38"/>
        <v>600</v>
      </c>
      <c r="DD13" s="444">
        <f t="shared" si="38"/>
        <v>630</v>
      </c>
      <c r="DE13" s="444">
        <f t="shared" si="38"/>
        <v>700</v>
      </c>
      <c r="DF13" s="444">
        <f t="shared" si="38"/>
        <v>610</v>
      </c>
      <c r="DG13" s="444">
        <f t="shared" si="38"/>
        <v>590</v>
      </c>
      <c r="DH13" s="444">
        <f t="shared" si="38"/>
        <v>580</v>
      </c>
      <c r="DI13" s="444">
        <f t="shared" si="38"/>
        <v>680</v>
      </c>
      <c r="DJ13" s="444">
        <f t="shared" si="38"/>
        <v>580</v>
      </c>
      <c r="DK13" s="444">
        <f t="shared" si="38"/>
        <v>570</v>
      </c>
      <c r="DL13" s="444">
        <f t="shared" si="38"/>
        <v>550</v>
      </c>
      <c r="DM13" s="444">
        <f t="shared" si="38"/>
        <v>560</v>
      </c>
      <c r="DN13" s="444">
        <f t="shared" si="38"/>
        <v>541.21125275204304</v>
      </c>
      <c r="DO13" s="444">
        <f t="shared" si="38"/>
        <v>535.93402330837796</v>
      </c>
      <c r="DP13" s="444">
        <f t="shared" si="38"/>
        <v>529.95018102166023</v>
      </c>
      <c r="DQ13" s="444">
        <f t="shared" si="38"/>
        <v>498.44229317058239</v>
      </c>
      <c r="DR13" s="444">
        <f t="shared" si="38"/>
        <v>396.63405846780205</v>
      </c>
      <c r="DS13" s="444">
        <f t="shared" si="38"/>
        <v>388.84279375950177</v>
      </c>
      <c r="DT13" s="444">
        <f t="shared" si="38"/>
        <v>511.18101744141416</v>
      </c>
      <c r="DU13" s="444">
        <f t="shared" si="38"/>
        <v>533.68862201318211</v>
      </c>
      <c r="DV13" s="444">
        <f t="shared" si="38"/>
        <v>487.30936025685696</v>
      </c>
      <c r="DW13" s="444">
        <f t="shared" si="38"/>
        <v>469.95020098424459</v>
      </c>
      <c r="DX13" s="444">
        <f t="shared" si="38"/>
        <v>484.61517848069673</v>
      </c>
      <c r="DY13" s="444">
        <f t="shared" si="38"/>
        <v>510.62620846175867</v>
      </c>
      <c r="DZ13" s="444">
        <f t="shared" si="38"/>
        <v>467.67641357595471</v>
      </c>
      <c r="EA13" s="444">
        <f t="shared" si="38"/>
        <v>478.61639119097839</v>
      </c>
      <c r="EB13" s="444">
        <f t="shared" si="38"/>
        <v>475.68321691744796</v>
      </c>
      <c r="EC13" s="444">
        <f t="shared" si="38"/>
        <v>458.21379460443649</v>
      </c>
      <c r="ED13" s="444">
        <f t="shared" si="38"/>
        <v>458.46903704267766</v>
      </c>
      <c r="EE13" s="444">
        <f t="shared" si="38"/>
        <v>473.34883410475209</v>
      </c>
      <c r="EF13" s="444">
        <f t="shared" si="38"/>
        <v>445.84576645984339</v>
      </c>
      <c r="EG13" s="444">
        <f t="shared" si="38"/>
        <v>471.68030763018328</v>
      </c>
      <c r="EH13" s="444">
        <f t="shared" si="38"/>
        <v>479.18589677825912</v>
      </c>
      <c r="EI13" s="444">
        <f t="shared" si="38"/>
        <v>496.85794599854933</v>
      </c>
      <c r="EJ13" s="444">
        <f t="shared" si="38"/>
        <v>477.73280119912454</v>
      </c>
      <c r="EK13" s="444"/>
      <c r="EL13" s="444">
        <f t="shared" ref="EL13:FF13" si="39">BI13</f>
        <v>1565</v>
      </c>
      <c r="EM13" s="444">
        <f t="shared" si="39"/>
        <v>1435</v>
      </c>
      <c r="EN13" s="444">
        <f t="shared" si="39"/>
        <v>1380</v>
      </c>
      <c r="EO13" s="444">
        <f t="shared" si="39"/>
        <v>1420</v>
      </c>
      <c r="EP13" s="444">
        <f t="shared" si="39"/>
        <v>1180</v>
      </c>
      <c r="EQ13" s="444">
        <f t="shared" si="39"/>
        <v>1330</v>
      </c>
      <c r="ER13" s="444">
        <f t="shared" si="39"/>
        <v>1200</v>
      </c>
      <c r="ES13" s="444">
        <f t="shared" si="39"/>
        <v>1260</v>
      </c>
      <c r="ET13" s="444">
        <f t="shared" si="39"/>
        <v>1150</v>
      </c>
      <c r="EU13" s="444">
        <f t="shared" si="39"/>
        <v>1110</v>
      </c>
      <c r="EV13" s="444">
        <f t="shared" si="39"/>
        <v>1077.1452760604211</v>
      </c>
      <c r="EW13" s="444">
        <f t="shared" si="39"/>
        <v>1028.3924741922426</v>
      </c>
      <c r="EX13" s="444">
        <f t="shared" si="39"/>
        <v>785.47685222730388</v>
      </c>
      <c r="EY13" s="444">
        <f t="shared" si="39"/>
        <v>1044.8696394545964</v>
      </c>
      <c r="EZ13" s="444">
        <f t="shared" si="39"/>
        <v>957.25956124110155</v>
      </c>
      <c r="FA13" s="444">
        <f t="shared" si="39"/>
        <v>995.24138694245539</v>
      </c>
      <c r="FB13" s="444">
        <f t="shared" si="39"/>
        <v>946.29280476693316</v>
      </c>
      <c r="FC13" s="444">
        <f t="shared" si="39"/>
        <v>933.89701152188445</v>
      </c>
      <c r="FD13" s="444">
        <f t="shared" si="39"/>
        <v>931.81787114742974</v>
      </c>
      <c r="FE13" s="444">
        <f t="shared" si="39"/>
        <v>925.03166323810251</v>
      </c>
      <c r="FF13" s="444">
        <f t="shared" si="39"/>
        <v>976.04384277680845</v>
      </c>
    </row>
    <row r="14" spans="1:162"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448</v>
      </c>
      <c r="O14" s="524">
        <v>461.35824000000002</v>
      </c>
      <c r="P14" s="208">
        <f t="shared" si="10"/>
        <v>2.2831050228310446E-2</v>
      </c>
      <c r="Q14" s="208">
        <f t="shared" si="10"/>
        <v>2.9817500000000052E-2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4"/>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15</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8"/>
      <c r="CT14" s="208"/>
      <c r="CU14" s="19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679"/>
      <c r="EP14" s="679"/>
      <c r="EQ14" s="679"/>
      <c r="ER14" s="679"/>
      <c r="ES14" s="679"/>
      <c r="ET14" s="679"/>
      <c r="EU14" s="679"/>
      <c r="EV14" s="679"/>
      <c r="EW14" s="679"/>
      <c r="EX14" s="679"/>
      <c r="EY14" s="679"/>
      <c r="EZ14" s="679"/>
      <c r="FA14" s="679"/>
      <c r="FB14" s="679"/>
      <c r="FC14" s="679"/>
      <c r="FD14" s="679"/>
      <c r="FE14" s="679"/>
      <c r="FF14" s="679"/>
    </row>
    <row r="15" spans="1:162"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329.29270328728683</v>
      </c>
      <c r="O15" s="524">
        <v>335.75082875044535</v>
      </c>
      <c r="P15" s="208">
        <f t="shared" si="10"/>
        <v>3.3138242354310288E-2</v>
      </c>
      <c r="Q15" s="208">
        <f t="shared" si="10"/>
        <v>1.9612112259663972E-2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4"/>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16</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79"/>
      <c r="CR15" s="779"/>
      <c r="CS15" s="208"/>
      <c r="CT15" s="208"/>
      <c r="CU15" s="19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679"/>
      <c r="EP15" s="679"/>
      <c r="EQ15" s="679"/>
      <c r="ER15" s="679"/>
      <c r="ES15" s="679"/>
      <c r="ET15" s="679"/>
      <c r="EU15" s="679"/>
      <c r="EV15" s="679"/>
      <c r="EW15" s="679"/>
      <c r="EX15" s="679"/>
      <c r="EY15" s="679"/>
      <c r="EZ15" s="679"/>
      <c r="FA15" s="679"/>
      <c r="FB15" s="679"/>
      <c r="FC15" s="679"/>
      <c r="FD15" s="679"/>
      <c r="FE15" s="679"/>
      <c r="FF15" s="679"/>
    </row>
    <row r="16" spans="1:162"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524">
        <v>358.01961083547815</v>
      </c>
      <c r="P16" s="208">
        <f t="shared" si="10"/>
        <v>8.0000000000000071E-2</v>
      </c>
      <c r="Q16" s="208">
        <f t="shared" si="10"/>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4"/>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17</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8"/>
      <c r="CT16" s="208"/>
      <c r="CU16" s="19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679"/>
      <c r="EP16" s="679"/>
      <c r="EQ16" s="679"/>
      <c r="ER16" s="679"/>
      <c r="ES16" s="679"/>
      <c r="ET16" s="679"/>
      <c r="EU16" s="679"/>
      <c r="EV16" s="679"/>
      <c r="EW16" s="679"/>
      <c r="EX16" s="679"/>
      <c r="EY16" s="679"/>
      <c r="EZ16" s="679"/>
      <c r="FA16" s="679"/>
      <c r="FB16" s="679"/>
      <c r="FC16" s="679"/>
      <c r="FD16" s="679"/>
      <c r="FE16" s="679"/>
      <c r="FF16" s="679"/>
    </row>
    <row r="17" spans="2:162"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394.35826176889941</v>
      </c>
      <c r="O17" s="524">
        <v>414.07617485734443</v>
      </c>
      <c r="P17" s="208">
        <f t="shared" si="10"/>
        <v>-3.2834597750180605E-2</v>
      </c>
      <c r="Q17" s="208">
        <f t="shared" si="10"/>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4"/>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18</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8"/>
      <c r="CT17" s="208"/>
      <c r="CU17" s="19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679"/>
      <c r="EP17" s="679"/>
      <c r="EQ17" s="679"/>
      <c r="ER17" s="679"/>
      <c r="ES17" s="679"/>
      <c r="ET17" s="679"/>
      <c r="EU17" s="679"/>
      <c r="EV17" s="679"/>
      <c r="EW17" s="679"/>
      <c r="EX17" s="679"/>
      <c r="EY17" s="679"/>
      <c r="EZ17" s="679"/>
      <c r="FA17" s="679"/>
      <c r="FB17" s="679"/>
      <c r="FC17" s="679"/>
      <c r="FD17" s="679"/>
      <c r="FE17" s="679"/>
      <c r="FF17" s="679"/>
    </row>
    <row r="18" spans="2:162"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247.7598847987305</v>
      </c>
      <c r="O18" s="524">
        <v>260.14787903866704</v>
      </c>
      <c r="P18" s="208">
        <f t="shared" si="10"/>
        <v>0.21999999999999997</v>
      </c>
      <c r="Q18" s="208">
        <f t="shared" si="10"/>
        <v>5.0000000000000044E-2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4"/>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21</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8"/>
      <c r="CT18" s="208"/>
      <c r="CU18" s="19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679"/>
      <c r="EP18" s="679"/>
      <c r="EQ18" s="679"/>
      <c r="ER18" s="679"/>
      <c r="ES18" s="679"/>
      <c r="ET18" s="679"/>
      <c r="EU18" s="679"/>
      <c r="EV18" s="679"/>
      <c r="EW18" s="679"/>
      <c r="EX18" s="679"/>
      <c r="EY18" s="679"/>
      <c r="EZ18" s="679"/>
      <c r="FA18" s="679"/>
      <c r="FB18" s="679"/>
      <c r="FC18" s="679"/>
      <c r="FD18" s="679"/>
      <c r="FE18" s="679"/>
      <c r="FF18" s="679"/>
    </row>
    <row r="19" spans="2:162" ht="10.5" x14ac:dyDescent="0.25">
      <c r="B19" s="52" t="s">
        <v>19</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7">
        <f t="shared" si="10"/>
        <v>0.15847921605371562</v>
      </c>
      <c r="Q19" s="217">
        <f t="shared" si="10"/>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35.880036970121552</v>
      </c>
      <c r="BF19" s="610">
        <v>35.880036970121552</v>
      </c>
      <c r="BG19" s="610">
        <v>35.880036970121552</v>
      </c>
      <c r="BH19" s="284"/>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77">
        <f t="shared" si="30"/>
        <v>75.679999999999993</v>
      </c>
      <c r="BW19" s="778">
        <f>AS19+AT19</f>
        <v>79.463999999999999</v>
      </c>
      <c r="BX19" s="778">
        <f t="shared" si="28"/>
        <v>79.463999999999999</v>
      </c>
      <c r="BY19" s="778">
        <f t="shared" si="15"/>
        <v>71.885037043578805</v>
      </c>
      <c r="BZ19" s="778">
        <f t="shared" si="29"/>
        <v>71.885037043578805</v>
      </c>
      <c r="CA19" s="778">
        <f t="shared" si="16"/>
        <v>71.760073940243103</v>
      </c>
      <c r="CB19" s="778">
        <f t="shared" si="17"/>
        <v>71.760073940243103</v>
      </c>
      <c r="CC19" s="778">
        <f t="shared" si="18"/>
        <v>71.760073940243103</v>
      </c>
      <c r="CD19" s="37"/>
      <c r="CE19" s="52" t="s">
        <v>19</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7"/>
      <c r="CT19" s="217"/>
      <c r="CU19" s="199"/>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row>
    <row r="20" spans="2:162" ht="10.5" x14ac:dyDescent="0.25">
      <c r="B20" s="20" t="s">
        <v>12</v>
      </c>
      <c r="C20" s="775">
        <v>535</v>
      </c>
      <c r="D20" s="775">
        <v>540</v>
      </c>
      <c r="E20" s="775">
        <v>515</v>
      </c>
      <c r="F20" s="775">
        <v>560</v>
      </c>
      <c r="G20" s="775">
        <v>570</v>
      </c>
      <c r="H20" s="775">
        <v>565</v>
      </c>
      <c r="I20" s="775">
        <f t="shared" ref="I20:O20" si="51">SUM(I21:I25)</f>
        <v>783.91308039457942</v>
      </c>
      <c r="J20" s="781">
        <f t="shared" si="51"/>
        <v>636.89785123241518</v>
      </c>
      <c r="K20" s="775">
        <f t="shared" si="51"/>
        <v>658.0770510812531</v>
      </c>
      <c r="L20" s="775">
        <f t="shared" si="51"/>
        <v>694.24596179426203</v>
      </c>
      <c r="M20" s="775">
        <f t="shared" si="51"/>
        <v>785.85145383974225</v>
      </c>
      <c r="N20" s="775">
        <f t="shared" si="51"/>
        <v>562.7031797617451</v>
      </c>
      <c r="O20" s="775">
        <f t="shared" si="51"/>
        <v>655.99503012955279</v>
      </c>
      <c r="P20" s="210">
        <f t="shared" si="10"/>
        <v>-0.28395732168932719</v>
      </c>
      <c r="Q20" s="210">
        <f t="shared" si="10"/>
        <v>0.16579229285199437</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4"/>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78" t="s">
        <v>12</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10">
        <f t="shared" si="37"/>
        <v>-0.28395732168932719</v>
      </c>
      <c r="CT20" s="210">
        <f>Q20</f>
        <v>0.16579229285199437</v>
      </c>
      <c r="CU20" s="544"/>
      <c r="CV20" s="444">
        <f t="shared" ref="CV20:EJ20" si="55">S20</f>
        <v>145</v>
      </c>
      <c r="CW20" s="444">
        <f t="shared" si="55"/>
        <v>125</v>
      </c>
      <c r="CX20" s="444">
        <f t="shared" si="55"/>
        <v>135</v>
      </c>
      <c r="CY20" s="444">
        <f t="shared" si="55"/>
        <v>130</v>
      </c>
      <c r="CZ20" s="444">
        <f t="shared" si="55"/>
        <v>125</v>
      </c>
      <c r="DA20" s="444">
        <f t="shared" si="55"/>
        <v>115</v>
      </c>
      <c r="DB20" s="444">
        <f t="shared" si="55"/>
        <v>140</v>
      </c>
      <c r="DC20" s="444">
        <f t="shared" si="55"/>
        <v>135</v>
      </c>
      <c r="DD20" s="444">
        <f t="shared" si="55"/>
        <v>165</v>
      </c>
      <c r="DE20" s="444">
        <f t="shared" si="55"/>
        <v>130</v>
      </c>
      <c r="DF20" s="444">
        <f t="shared" si="55"/>
        <v>150</v>
      </c>
      <c r="DG20" s="444">
        <f t="shared" si="55"/>
        <v>135</v>
      </c>
      <c r="DH20" s="444">
        <f t="shared" si="55"/>
        <v>160</v>
      </c>
      <c r="DI20" s="444">
        <f t="shared" si="55"/>
        <v>135</v>
      </c>
      <c r="DJ20" s="444">
        <f t="shared" si="55"/>
        <v>145</v>
      </c>
      <c r="DK20" s="444">
        <f t="shared" si="55"/>
        <v>135</v>
      </c>
      <c r="DL20" s="444">
        <f t="shared" si="55"/>
        <v>155</v>
      </c>
      <c r="DM20" s="444">
        <f t="shared" si="55"/>
        <v>140</v>
      </c>
      <c r="DN20" s="444">
        <f t="shared" si="55"/>
        <v>253.56634298433295</v>
      </c>
      <c r="DO20" s="444">
        <f t="shared" si="55"/>
        <v>218.62560748296926</v>
      </c>
      <c r="DP20" s="444">
        <f t="shared" si="55"/>
        <v>159.728698774946</v>
      </c>
      <c r="DQ20" s="444">
        <f t="shared" si="55"/>
        <v>151.99243115233122</v>
      </c>
      <c r="DR20" s="444">
        <f t="shared" si="55"/>
        <v>228.5474645716458</v>
      </c>
      <c r="DS20" s="444">
        <f t="shared" si="55"/>
        <v>102.79519686111348</v>
      </c>
      <c r="DT20" s="444">
        <f t="shared" si="55"/>
        <v>143.16616887160245</v>
      </c>
      <c r="DU20" s="444">
        <f t="shared" si="55"/>
        <v>162.38902092805341</v>
      </c>
      <c r="DV20" s="444">
        <f t="shared" si="55"/>
        <v>101.59199563287001</v>
      </c>
      <c r="DW20" s="444">
        <f t="shared" si="55"/>
        <v>145.53774664695737</v>
      </c>
      <c r="DX20" s="444">
        <f t="shared" si="55"/>
        <v>311.07809130119745</v>
      </c>
      <c r="DY20" s="444">
        <f t="shared" si="55"/>
        <v>99.869217500228174</v>
      </c>
      <c r="DZ20" s="444">
        <f t="shared" si="55"/>
        <v>130.8257974910974</v>
      </c>
      <c r="EA20" s="444">
        <f t="shared" si="55"/>
        <v>168.73463053655172</v>
      </c>
      <c r="EB20" s="444">
        <f t="shared" si="55"/>
        <v>119.96014727285578</v>
      </c>
      <c r="EC20" s="444">
        <f t="shared" si="55"/>
        <v>274.72538649375707</v>
      </c>
      <c r="ED20" s="444">
        <f t="shared" si="55"/>
        <v>268.55164736317192</v>
      </c>
      <c r="EE20" s="444">
        <f t="shared" si="55"/>
        <v>219.98252001954435</v>
      </c>
      <c r="EF20" s="444">
        <f t="shared" si="55"/>
        <v>147.39341161266628</v>
      </c>
      <c r="EG20" s="444">
        <f t="shared" si="55"/>
        <v>149.92387484435994</v>
      </c>
      <c r="EH20" s="444">
        <f t="shared" si="55"/>
        <v>157.15668937353871</v>
      </c>
      <c r="EI20" s="444">
        <f t="shared" si="55"/>
        <v>139.81619714597582</v>
      </c>
      <c r="EJ20" s="444">
        <f t="shared" si="55"/>
        <v>136.52476692108149</v>
      </c>
      <c r="EK20" s="444"/>
      <c r="EL20" s="444">
        <f t="shared" ref="EL20:FF20" si="56">BI20</f>
        <v>270</v>
      </c>
      <c r="EM20" s="444">
        <f t="shared" si="56"/>
        <v>270</v>
      </c>
      <c r="EN20" s="444">
        <f t="shared" si="56"/>
        <v>265</v>
      </c>
      <c r="EO20" s="444">
        <f t="shared" si="56"/>
        <v>240</v>
      </c>
      <c r="EP20" s="444">
        <f t="shared" si="56"/>
        <v>275</v>
      </c>
      <c r="EQ20" s="444">
        <f t="shared" si="56"/>
        <v>295</v>
      </c>
      <c r="ER20" s="444">
        <f t="shared" si="56"/>
        <v>285</v>
      </c>
      <c r="ES20" s="444">
        <f t="shared" si="56"/>
        <v>295</v>
      </c>
      <c r="ET20" s="444">
        <f t="shared" si="56"/>
        <v>280</v>
      </c>
      <c r="EU20" s="444">
        <f t="shared" si="56"/>
        <v>295</v>
      </c>
      <c r="EV20" s="444">
        <f t="shared" si="56"/>
        <v>472.19195046730221</v>
      </c>
      <c r="EW20" s="444">
        <f t="shared" si="56"/>
        <v>311.72112992727722</v>
      </c>
      <c r="EX20" s="444">
        <f t="shared" si="56"/>
        <v>331.34266143275931</v>
      </c>
      <c r="EY20" s="444">
        <f t="shared" si="56"/>
        <v>305.55518979965586</v>
      </c>
      <c r="EZ20" s="444">
        <f t="shared" si="56"/>
        <v>247.12974227982738</v>
      </c>
      <c r="FA20" s="444">
        <f t="shared" si="56"/>
        <v>410.94730880142561</v>
      </c>
      <c r="FB20" s="444">
        <f t="shared" si="56"/>
        <v>299.5604280276491</v>
      </c>
      <c r="FC20" s="444">
        <f t="shared" si="56"/>
        <v>394.68553376661282</v>
      </c>
      <c r="FD20" s="444">
        <f t="shared" si="56"/>
        <v>488.5341673827163</v>
      </c>
      <c r="FE20" s="444">
        <f t="shared" si="56"/>
        <v>304.550100986205</v>
      </c>
      <c r="FF20" s="444">
        <f t="shared" si="56"/>
        <v>296.97288651951453</v>
      </c>
    </row>
    <row r="21" spans="2:162" ht="10.5" x14ac:dyDescent="0.25">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136.57318265668997</v>
      </c>
      <c r="N21" s="597">
        <v>105.70206717548493</v>
      </c>
      <c r="O21" s="597">
        <v>125.74193816688916</v>
      </c>
      <c r="P21" s="208">
        <f t="shared" si="10"/>
        <v>-0.22604082939772385</v>
      </c>
      <c r="Q21" s="208">
        <f t="shared" si="10"/>
        <v>0.18958825997351925</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4"/>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15</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8"/>
      <c r="CT21" s="208"/>
      <c r="CU21" s="19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679"/>
      <c r="EP21" s="679"/>
      <c r="EQ21" s="679"/>
      <c r="ER21" s="679"/>
      <c r="ES21" s="679"/>
      <c r="ET21" s="679"/>
      <c r="EU21" s="679"/>
      <c r="EV21" s="679"/>
      <c r="EW21" s="679"/>
      <c r="EX21" s="679"/>
      <c r="EY21" s="679"/>
      <c r="EZ21" s="679"/>
      <c r="FA21" s="679"/>
      <c r="FB21" s="679"/>
      <c r="FC21" s="679"/>
      <c r="FD21" s="679"/>
      <c r="FE21" s="679"/>
      <c r="FF21" s="679"/>
    </row>
    <row r="22" spans="2:162" ht="10.5" x14ac:dyDescent="0.25">
      <c r="B22" s="10" t="s">
        <v>16</v>
      </c>
      <c r="C22" s="597">
        <v>110</v>
      </c>
      <c r="D22" s="597">
        <v>105</v>
      </c>
      <c r="E22" s="597">
        <v>75</v>
      </c>
      <c r="F22" s="597">
        <v>110</v>
      </c>
      <c r="G22" s="597">
        <v>115</v>
      </c>
      <c r="H22" s="597">
        <v>105</v>
      </c>
      <c r="I22" s="597">
        <v>123.44251256789096</v>
      </c>
      <c r="J22" s="597">
        <v>111.42118615166164</v>
      </c>
      <c r="K22" s="597">
        <v>114.88422154055237</v>
      </c>
      <c r="L22" s="597">
        <v>105.89160042938178</v>
      </c>
      <c r="M22" s="597">
        <v>114.57452969724734</v>
      </c>
      <c r="N22" s="597">
        <v>101.96323537614956</v>
      </c>
      <c r="O22" s="597">
        <v>100.57209964422037</v>
      </c>
      <c r="P22" s="208">
        <f t="shared" si="10"/>
        <v>-0.11007066190384518</v>
      </c>
      <c r="Q22" s="208">
        <f t="shared" si="10"/>
        <v>-1.36435032371931E-2</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4"/>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16</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8"/>
      <c r="CT22" s="208"/>
      <c r="CU22" s="221"/>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679"/>
      <c r="EP22" s="679"/>
      <c r="EQ22" s="679"/>
      <c r="ER22" s="679"/>
      <c r="ES22" s="679"/>
      <c r="ET22" s="679"/>
      <c r="EU22" s="679"/>
      <c r="EV22" s="679"/>
      <c r="EW22" s="679"/>
      <c r="EX22" s="679"/>
      <c r="EY22" s="679"/>
      <c r="EZ22" s="679"/>
      <c r="FA22" s="679"/>
      <c r="FB22" s="679"/>
      <c r="FC22" s="679"/>
      <c r="FD22" s="679"/>
      <c r="FE22" s="679"/>
      <c r="FF22" s="679"/>
    </row>
    <row r="23" spans="2:162"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61.01999644498045</v>
      </c>
      <c r="O23" s="597">
        <v>61.802148554768905</v>
      </c>
      <c r="P23" s="208">
        <f t="shared" si="10"/>
        <v>6.1004554027836999E-3</v>
      </c>
      <c r="Q23" s="208">
        <f t="shared" si="10"/>
        <v>1.2817963870150217E-2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4"/>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17</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8"/>
      <c r="CT23" s="208"/>
      <c r="CU23" s="221"/>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679"/>
      <c r="EP23" s="679"/>
      <c r="EQ23" s="679"/>
      <c r="ER23" s="679"/>
      <c r="ES23" s="679"/>
      <c r="ET23" s="679"/>
      <c r="EU23" s="679"/>
      <c r="EV23" s="679"/>
      <c r="EW23" s="679"/>
      <c r="EX23" s="679"/>
      <c r="EY23" s="679"/>
      <c r="EZ23" s="679"/>
      <c r="FA23" s="679"/>
      <c r="FB23" s="679"/>
      <c r="FC23" s="679"/>
      <c r="FD23" s="679"/>
      <c r="FE23" s="679"/>
      <c r="FF23" s="679"/>
    </row>
    <row r="24" spans="2:162" ht="10.5" x14ac:dyDescent="0.25">
      <c r="B24" s="10" t="s">
        <v>18</v>
      </c>
      <c r="C24" s="597">
        <v>195</v>
      </c>
      <c r="D24" s="597">
        <v>215</v>
      </c>
      <c r="E24" s="597">
        <v>230</v>
      </c>
      <c r="F24" s="597">
        <v>225</v>
      </c>
      <c r="G24" s="597">
        <v>220</v>
      </c>
      <c r="H24" s="597">
        <v>215</v>
      </c>
      <c r="I24" s="597">
        <v>298.5632641929364</v>
      </c>
      <c r="J24" s="597">
        <v>214.32479045521424</v>
      </c>
      <c r="K24" s="597">
        <v>221.12030947237346</v>
      </c>
      <c r="L24" s="597">
        <v>258.2945007665611</v>
      </c>
      <c r="M24" s="597">
        <v>290.19839787328453</v>
      </c>
      <c r="N24" s="597">
        <v>130.76116338523977</v>
      </c>
      <c r="O24" s="597">
        <v>145.28682192683621</v>
      </c>
      <c r="P24" s="208">
        <f t="shared" si="10"/>
        <v>-0.54940770058166621</v>
      </c>
      <c r="Q24" s="208">
        <f t="shared" si="10"/>
        <v>0.11108541837305252</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4"/>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18</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8"/>
      <c r="CT24" s="208"/>
      <c r="CU24" s="19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679"/>
      <c r="EP24" s="679"/>
      <c r="EQ24" s="679"/>
      <c r="ER24" s="679"/>
      <c r="ES24" s="679"/>
      <c r="ET24" s="679"/>
      <c r="EU24" s="679"/>
      <c r="EV24" s="679"/>
      <c r="EW24" s="679"/>
      <c r="EX24" s="679"/>
      <c r="EY24" s="679"/>
      <c r="EZ24" s="679"/>
      <c r="FA24" s="679"/>
      <c r="FB24" s="679"/>
      <c r="FC24" s="679"/>
      <c r="FD24" s="679"/>
      <c r="FE24" s="679"/>
      <c r="FF24" s="679"/>
    </row>
    <row r="25" spans="2:162" ht="10.5" x14ac:dyDescent="0.25">
      <c r="B25" s="52" t="s">
        <v>19</v>
      </c>
      <c r="C25" s="782">
        <v>165</v>
      </c>
      <c r="D25" s="782">
        <v>155</v>
      </c>
      <c r="E25" s="782">
        <v>145</v>
      </c>
      <c r="F25" s="782">
        <v>160</v>
      </c>
      <c r="G25" s="782">
        <v>170</v>
      </c>
      <c r="H25" s="782">
        <v>180</v>
      </c>
      <c r="I25" s="782">
        <v>214.20177782302005</v>
      </c>
      <c r="J25" s="782">
        <v>146.2495805476359</v>
      </c>
      <c r="K25" s="782">
        <v>147.93111624147886</v>
      </c>
      <c r="L25" s="782">
        <v>153.97998853565554</v>
      </c>
      <c r="M25" s="782">
        <v>183.85533981091032</v>
      </c>
      <c r="N25" s="782">
        <v>163.2567173798904</v>
      </c>
      <c r="O25" s="782">
        <v>222.59202183683817</v>
      </c>
      <c r="P25" s="217">
        <f t="shared" si="10"/>
        <v>-0.11203711816151207</v>
      </c>
      <c r="Q25" s="217">
        <f t="shared" si="10"/>
        <v>0.36344785935440194</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4"/>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77">
        <f t="shared" si="30"/>
        <v>78.853844644846617</v>
      </c>
      <c r="BW25" s="778">
        <f t="shared" si="50"/>
        <v>60.699942693160715</v>
      </c>
      <c r="BX25" s="778">
        <f t="shared" si="28"/>
        <v>87.231173548318154</v>
      </c>
      <c r="BY25" s="778">
        <f t="shared" si="15"/>
        <v>66.96254460159075</v>
      </c>
      <c r="BZ25" s="778">
        <f t="shared" si="29"/>
        <v>87.017443934064772</v>
      </c>
      <c r="CA25" s="778">
        <f t="shared" si="16"/>
        <v>93.906197479851357</v>
      </c>
      <c r="CB25" s="778">
        <f t="shared" si="17"/>
        <v>87.360015572205327</v>
      </c>
      <c r="CC25" s="778">
        <f t="shared" si="18"/>
        <v>81.628358689945202</v>
      </c>
      <c r="CD25" s="37"/>
      <c r="CE25" s="52" t="s">
        <v>19</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7"/>
      <c r="CT25" s="217"/>
      <c r="CU25" s="199"/>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row>
    <row r="26" spans="2:162" ht="10.5" x14ac:dyDescent="0.25">
      <c r="B26" s="20" t="s">
        <v>13</v>
      </c>
      <c r="C26" s="783">
        <v>50</v>
      </c>
      <c r="D26" s="783">
        <v>60</v>
      </c>
      <c r="E26" s="783">
        <v>170</v>
      </c>
      <c r="F26" s="783">
        <v>220</v>
      </c>
      <c r="G26" s="783">
        <v>120</v>
      </c>
      <c r="H26" s="783">
        <v>235</v>
      </c>
      <c r="I26" s="775">
        <f t="shared" ref="I26:O26" si="68">SUM(I27:I31)</f>
        <v>218.82799632930983</v>
      </c>
      <c r="J26" s="775">
        <f t="shared" si="68"/>
        <v>108.88601227321639</v>
      </c>
      <c r="K26" s="775">
        <f t="shared" si="68"/>
        <v>168.88811626284198</v>
      </c>
      <c r="L26" s="775">
        <f t="shared" si="68"/>
        <v>192.65496448538445</v>
      </c>
      <c r="M26" s="775">
        <f t="shared" si="68"/>
        <v>161.41336753129099</v>
      </c>
      <c r="N26" s="775">
        <f t="shared" si="68"/>
        <v>160.80755187517951</v>
      </c>
      <c r="O26" s="775">
        <f t="shared" si="68"/>
        <v>210.86348446780892</v>
      </c>
      <c r="P26" s="210">
        <f t="shared" si="10"/>
        <v>-3.753193836278923E-3</v>
      </c>
      <c r="Q26" s="210">
        <f t="shared" si="10"/>
        <v>0.31127849413119191</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4"/>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78" t="s">
        <v>13</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10">
        <f t="shared" si="37"/>
        <v>-3.753193836278923E-3</v>
      </c>
      <c r="CT26" s="210">
        <f>Q26</f>
        <v>0.31127849413119191</v>
      </c>
      <c r="CU26" s="544"/>
      <c r="CV26" s="444">
        <f t="shared" ref="CV26:EJ26" si="73">S26</f>
        <v>15</v>
      </c>
      <c r="CW26" s="444">
        <f t="shared" si="73"/>
        <v>15</v>
      </c>
      <c r="CX26" s="444">
        <f t="shared" si="73"/>
        <v>45</v>
      </c>
      <c r="CY26" s="444">
        <f t="shared" si="73"/>
        <v>40</v>
      </c>
      <c r="CZ26" s="444">
        <f t="shared" si="73"/>
        <v>40</v>
      </c>
      <c r="DA26" s="444">
        <f t="shared" si="73"/>
        <v>40</v>
      </c>
      <c r="DB26" s="444">
        <f t="shared" si="73"/>
        <v>55</v>
      </c>
      <c r="DC26" s="444">
        <f t="shared" si="73"/>
        <v>60</v>
      </c>
      <c r="DD26" s="444">
        <f t="shared" si="73"/>
        <v>55</v>
      </c>
      <c r="DE26" s="444">
        <f t="shared" si="73"/>
        <v>55</v>
      </c>
      <c r="DF26" s="444">
        <f t="shared" si="73"/>
        <v>35</v>
      </c>
      <c r="DG26" s="444">
        <f t="shared" si="73"/>
        <v>25</v>
      </c>
      <c r="DH26" s="444">
        <f t="shared" si="73"/>
        <v>30</v>
      </c>
      <c r="DI26" s="444">
        <f t="shared" si="73"/>
        <v>30</v>
      </c>
      <c r="DJ26" s="444">
        <f t="shared" si="73"/>
        <v>55</v>
      </c>
      <c r="DK26" s="444">
        <f t="shared" si="73"/>
        <v>55</v>
      </c>
      <c r="DL26" s="444">
        <f t="shared" si="73"/>
        <v>55</v>
      </c>
      <c r="DM26" s="444">
        <f t="shared" si="73"/>
        <v>55</v>
      </c>
      <c r="DN26" s="444">
        <f t="shared" si="73"/>
        <v>54.706999082327457</v>
      </c>
      <c r="DO26" s="444">
        <f t="shared" si="73"/>
        <v>54.706999082327457</v>
      </c>
      <c r="DP26" s="444">
        <f t="shared" si="73"/>
        <v>54.706999082327457</v>
      </c>
      <c r="DQ26" s="444">
        <f t="shared" si="73"/>
        <v>54.706999082327457</v>
      </c>
      <c r="DR26" s="444">
        <f t="shared" si="73"/>
        <v>33.175852077934877</v>
      </c>
      <c r="DS26" s="444">
        <f t="shared" si="73"/>
        <v>18.290451516342788</v>
      </c>
      <c r="DT26" s="444">
        <f t="shared" si="73"/>
        <v>21.426618642480928</v>
      </c>
      <c r="DU26" s="444">
        <f t="shared" si="73"/>
        <v>35.993090036457801</v>
      </c>
      <c r="DV26" s="444">
        <f t="shared" si="73"/>
        <v>35.864535507985934</v>
      </c>
      <c r="DW26" s="444">
        <f t="shared" si="73"/>
        <v>38.430517445326473</v>
      </c>
      <c r="DX26" s="444">
        <f t="shared" si="73"/>
        <v>38.430517445326473</v>
      </c>
      <c r="DY26" s="444">
        <f t="shared" si="73"/>
        <v>56.162545864203082</v>
      </c>
      <c r="DZ26" s="444">
        <f t="shared" si="73"/>
        <v>44.060782829446495</v>
      </c>
      <c r="EA26" s="444">
        <f t="shared" si="73"/>
        <v>48.018266583748236</v>
      </c>
      <c r="EB26" s="444">
        <f t="shared" si="73"/>
        <v>48.688351384265005</v>
      </c>
      <c r="EC26" s="444">
        <f t="shared" si="73"/>
        <v>51.887563687924718</v>
      </c>
      <c r="ED26" s="444">
        <f t="shared" si="73"/>
        <v>42.046646725039125</v>
      </c>
      <c r="EE26" s="444">
        <f t="shared" si="73"/>
        <v>41.223454206032919</v>
      </c>
      <c r="EF26" s="444">
        <f t="shared" si="73"/>
        <v>38.851592898016889</v>
      </c>
      <c r="EG26" s="444">
        <f t="shared" si="73"/>
        <v>39.29167370220204</v>
      </c>
      <c r="EH26" s="444">
        <f t="shared" si="73"/>
        <v>40.201887968794878</v>
      </c>
      <c r="EI26" s="444">
        <f t="shared" si="73"/>
        <v>40.201887968794878</v>
      </c>
      <c r="EJ26" s="444">
        <f t="shared" si="73"/>
        <v>40.201887968794878</v>
      </c>
      <c r="EK26" s="444"/>
      <c r="EL26" s="444">
        <f t="shared" ref="EL26:FF26" si="74">BI26</f>
        <v>30</v>
      </c>
      <c r="EM26" s="444">
        <f t="shared" si="74"/>
        <v>30</v>
      </c>
      <c r="EN26" s="444">
        <f t="shared" si="74"/>
        <v>85</v>
      </c>
      <c r="EO26" s="444">
        <f t="shared" si="74"/>
        <v>80</v>
      </c>
      <c r="EP26" s="444">
        <f t="shared" si="74"/>
        <v>115</v>
      </c>
      <c r="EQ26" s="444">
        <f t="shared" si="74"/>
        <v>110</v>
      </c>
      <c r="ER26" s="444">
        <f t="shared" si="74"/>
        <v>60</v>
      </c>
      <c r="ES26" s="444">
        <f t="shared" si="74"/>
        <v>60</v>
      </c>
      <c r="ET26" s="444">
        <f t="shared" si="74"/>
        <v>110</v>
      </c>
      <c r="EU26" s="444">
        <f t="shared" si="74"/>
        <v>110</v>
      </c>
      <c r="EV26" s="444">
        <f t="shared" si="74"/>
        <v>109.41399816465491</v>
      </c>
      <c r="EW26" s="444">
        <f t="shared" si="74"/>
        <v>109.41399816465491</v>
      </c>
      <c r="EX26" s="444">
        <f t="shared" si="74"/>
        <v>51.466303594277662</v>
      </c>
      <c r="EY26" s="444">
        <f t="shared" si="74"/>
        <v>57.419708678938733</v>
      </c>
      <c r="EZ26" s="444">
        <f t="shared" si="74"/>
        <v>74.295052953312407</v>
      </c>
      <c r="FA26" s="444">
        <f t="shared" si="74"/>
        <v>94.593063309529555</v>
      </c>
      <c r="FB26" s="444">
        <f t="shared" si="74"/>
        <v>92.079049413194724</v>
      </c>
      <c r="FC26" s="444">
        <f t="shared" si="74"/>
        <v>100.57591507218973</v>
      </c>
      <c r="FD26" s="444">
        <f t="shared" si="74"/>
        <v>83.270100931072051</v>
      </c>
      <c r="FE26" s="444">
        <f t="shared" si="74"/>
        <v>79.053480866811768</v>
      </c>
      <c r="FF26" s="444">
        <f t="shared" si="74"/>
        <v>80.403775937589756</v>
      </c>
    </row>
    <row r="27" spans="2:162" ht="10.5" x14ac:dyDescent="0.25">
      <c r="B27" s="10" t="s">
        <v>15</v>
      </c>
      <c r="C27" s="784">
        <v>40</v>
      </c>
      <c r="D27" s="784">
        <v>25</v>
      </c>
      <c r="E27" s="784">
        <v>-25</v>
      </c>
      <c r="F27" s="784">
        <v>90</v>
      </c>
      <c r="G27" s="784">
        <v>55</v>
      </c>
      <c r="H27" s="784">
        <v>55</v>
      </c>
      <c r="I27" s="524">
        <v>29.756842744181988</v>
      </c>
      <c r="J27" s="524">
        <v>5.2641984839475882</v>
      </c>
      <c r="K27" s="524">
        <v>32.304510687106848</v>
      </c>
      <c r="L27" s="524">
        <v>43.709587217902488</v>
      </c>
      <c r="M27" s="524">
        <v>44.008080418514858</v>
      </c>
      <c r="N27" s="524">
        <v>55.878831461275205</v>
      </c>
      <c r="O27" s="524">
        <v>56.437619775888194</v>
      </c>
      <c r="P27" s="208">
        <f t="shared" si="10"/>
        <v>0.26974025974025762</v>
      </c>
      <c r="Q27" s="208">
        <f t="shared" si="10"/>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4"/>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15</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8"/>
      <c r="CT27" s="208"/>
      <c r="CU27" s="19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679"/>
      <c r="EP27" s="679"/>
      <c r="EQ27" s="679"/>
      <c r="ER27" s="679"/>
      <c r="ES27" s="679"/>
      <c r="ET27" s="679"/>
      <c r="EU27" s="679"/>
      <c r="EV27" s="679"/>
      <c r="EW27" s="679"/>
      <c r="EX27" s="679"/>
      <c r="EY27" s="679"/>
      <c r="EZ27" s="679"/>
      <c r="FA27" s="679"/>
      <c r="FB27" s="679"/>
      <c r="FC27" s="679"/>
      <c r="FD27" s="679"/>
      <c r="FE27" s="679"/>
      <c r="FF27" s="679"/>
    </row>
    <row r="28" spans="2:162" ht="10.5" x14ac:dyDescent="0.25">
      <c r="B28" s="10" t="s">
        <v>16</v>
      </c>
      <c r="C28" s="784">
        <v>-45</v>
      </c>
      <c r="D28" s="784">
        <v>-20</v>
      </c>
      <c r="E28" s="784">
        <v>35</v>
      </c>
      <c r="F28" s="784">
        <v>10</v>
      </c>
      <c r="G28" s="784">
        <v>5</v>
      </c>
      <c r="H28" s="784">
        <v>20</v>
      </c>
      <c r="I28" s="524">
        <v>13.816563051472052</v>
      </c>
      <c r="J28" s="524">
        <v>10.937957956517167</v>
      </c>
      <c r="K28" s="524">
        <v>18.36706962395882</v>
      </c>
      <c r="L28" s="524">
        <v>30.285761647354615</v>
      </c>
      <c r="M28" s="524">
        <v>22.386508224426123</v>
      </c>
      <c r="N28" s="524">
        <v>20.723939646004155</v>
      </c>
      <c r="O28" s="524">
        <v>20.489823202362043</v>
      </c>
      <c r="P28" s="208">
        <f t="shared" si="10"/>
        <v>-7.4266543122965656E-2</v>
      </c>
      <c r="Q28" s="208">
        <f t="shared" si="10"/>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4"/>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16</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8"/>
      <c r="CT28" s="208"/>
      <c r="CU28" s="19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679"/>
      <c r="EP28" s="679"/>
      <c r="EQ28" s="679"/>
      <c r="ER28" s="679"/>
      <c r="ES28" s="679"/>
      <c r="ET28" s="679"/>
      <c r="EU28" s="679"/>
      <c r="EV28" s="679"/>
      <c r="EW28" s="679"/>
      <c r="EX28" s="679"/>
      <c r="EY28" s="679"/>
      <c r="EZ28" s="679"/>
      <c r="FA28" s="679"/>
      <c r="FB28" s="679"/>
      <c r="FC28" s="679"/>
      <c r="FD28" s="679"/>
      <c r="FE28" s="679"/>
      <c r="FF28" s="679"/>
    </row>
    <row r="29" spans="2:162" ht="10.5" x14ac:dyDescent="0.25">
      <c r="B29" s="10" t="s">
        <v>17</v>
      </c>
      <c r="C29" s="784">
        <v>10</v>
      </c>
      <c r="D29" s="784">
        <v>-35</v>
      </c>
      <c r="E29" s="784">
        <v>5</v>
      </c>
      <c r="F29" s="784">
        <v>0</v>
      </c>
      <c r="G29" s="784">
        <v>-20</v>
      </c>
      <c r="H29" s="784">
        <v>5</v>
      </c>
      <c r="I29" s="524">
        <v>6.5179416857432164</v>
      </c>
      <c r="J29" s="524">
        <v>5.8553822804134112</v>
      </c>
      <c r="K29" s="524">
        <v>12.280730302863745</v>
      </c>
      <c r="L29" s="524">
        <v>6.7195432283919407</v>
      </c>
      <c r="M29" s="524">
        <v>7.487965989494807</v>
      </c>
      <c r="N29" s="524">
        <v>7.5197112254924239</v>
      </c>
      <c r="O29" s="524">
        <v>7.5515910454358783</v>
      </c>
      <c r="P29" s="208">
        <f t="shared" si="10"/>
        <v>4.2395005589173085E-3</v>
      </c>
      <c r="Q29" s="208">
        <f t="shared" si="10"/>
        <v>4.2395005589281887E-3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4"/>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17</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8"/>
      <c r="CT29" s="208"/>
      <c r="CU29" s="19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679"/>
      <c r="EP29" s="679"/>
      <c r="EQ29" s="679"/>
      <c r="ER29" s="679"/>
      <c r="ES29" s="679"/>
      <c r="ET29" s="679"/>
      <c r="EU29" s="679"/>
      <c r="EV29" s="679"/>
      <c r="EW29" s="679"/>
      <c r="EX29" s="679"/>
      <c r="EY29" s="679"/>
      <c r="EZ29" s="679"/>
      <c r="FA29" s="679"/>
      <c r="FB29" s="679"/>
      <c r="FC29" s="679"/>
      <c r="FD29" s="679"/>
      <c r="FE29" s="679"/>
      <c r="FF29" s="679"/>
    </row>
    <row r="30" spans="2:162" ht="10.5" x14ac:dyDescent="0.25">
      <c r="B30" s="10" t="s">
        <v>18</v>
      </c>
      <c r="C30" s="784">
        <v>80</v>
      </c>
      <c r="D30" s="784">
        <v>-5</v>
      </c>
      <c r="E30" s="784">
        <v>45</v>
      </c>
      <c r="F30" s="784">
        <v>80</v>
      </c>
      <c r="G30" s="784">
        <v>45</v>
      </c>
      <c r="H30" s="784">
        <v>10</v>
      </c>
      <c r="I30" s="524">
        <v>66.120736878098015</v>
      </c>
      <c r="J30" s="524">
        <v>35.272223682654726</v>
      </c>
      <c r="K30" s="524">
        <v>38.772271791670036</v>
      </c>
      <c r="L30" s="524">
        <v>26.403829484352507</v>
      </c>
      <c r="M30" s="524">
        <v>23.718613080160264</v>
      </c>
      <c r="N30" s="524">
        <v>16.836005648664042</v>
      </c>
      <c r="O30" s="524">
        <v>18.514715663773679</v>
      </c>
      <c r="P30" s="208">
        <f t="shared" si="10"/>
        <v>-0.29017748247907749</v>
      </c>
      <c r="Q30" s="208">
        <f t="shared" si="10"/>
        <v>9.9709518406038589E-2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4"/>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18</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8"/>
      <c r="CT30" s="208"/>
      <c r="CU30" s="19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679"/>
      <c r="EP30" s="679"/>
      <c r="EQ30" s="679"/>
      <c r="ER30" s="679"/>
      <c r="ES30" s="679"/>
      <c r="ET30" s="679"/>
      <c r="EU30" s="679"/>
      <c r="EV30" s="679"/>
      <c r="EW30" s="679"/>
      <c r="EX30" s="679"/>
      <c r="EY30" s="679"/>
      <c r="EZ30" s="679"/>
      <c r="FA30" s="679"/>
      <c r="FB30" s="679"/>
      <c r="FC30" s="679"/>
      <c r="FD30" s="679"/>
      <c r="FE30" s="679"/>
      <c r="FF30" s="679"/>
    </row>
    <row r="31" spans="2:162" ht="10.5" x14ac:dyDescent="0.25">
      <c r="B31" s="52" t="s">
        <v>19</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7">
        <f t="shared" si="10"/>
        <v>-6.2106242007192947E-2</v>
      </c>
      <c r="Q31" s="217">
        <f t="shared" si="10"/>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4"/>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77">
        <f t="shared" si="30"/>
        <v>32.462260781783442</v>
      </c>
      <c r="BW31" s="778">
        <f t="shared" si="50"/>
        <v>24.446193356734</v>
      </c>
      <c r="BX31" s="778">
        <f t="shared" si="28"/>
        <v>42.717340500508527</v>
      </c>
      <c r="BY31" s="778">
        <f t="shared" si="15"/>
        <v>40.302453217972641</v>
      </c>
      <c r="BZ31" s="778">
        <f t="shared" si="29"/>
        <v>45.233789689410258</v>
      </c>
      <c r="CA31" s="778">
        <f t="shared" si="16"/>
        <v>32.537736570943132</v>
      </c>
      <c r="CB31" s="778">
        <f t="shared" si="17"/>
        <v>30.599497597311814</v>
      </c>
      <c r="CC31" s="778">
        <f t="shared" si="18"/>
        <v>29.924531946871848</v>
      </c>
      <c r="CD31" s="37"/>
      <c r="CE31" s="52" t="s">
        <v>19</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7"/>
      <c r="CT31" s="217"/>
      <c r="CU31" s="199"/>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row>
    <row r="32" spans="2:162" ht="10.5" x14ac:dyDescent="0.25">
      <c r="B32" s="20" t="s">
        <v>10</v>
      </c>
      <c r="C32" s="775">
        <v>195</v>
      </c>
      <c r="D32" s="775">
        <v>215</v>
      </c>
      <c r="E32" s="775">
        <v>205</v>
      </c>
      <c r="F32" s="775">
        <v>195</v>
      </c>
      <c r="G32" s="775">
        <v>210</v>
      </c>
      <c r="H32" s="775">
        <v>205</v>
      </c>
      <c r="I32" s="775">
        <f t="shared" ref="I32:O32" si="85">SUM(I33:I37)</f>
        <v>144.371088411681</v>
      </c>
      <c r="J32" s="775">
        <f t="shared" si="85"/>
        <v>129.77199999999999</v>
      </c>
      <c r="K32" s="775">
        <f t="shared" si="85"/>
        <v>134.92660999999998</v>
      </c>
      <c r="L32" s="775">
        <f t="shared" si="85"/>
        <v>105.9654</v>
      </c>
      <c r="M32" s="775">
        <f t="shared" si="85"/>
        <v>89.0715</v>
      </c>
      <c r="N32" s="775">
        <f t="shared" si="85"/>
        <v>90.094488734659734</v>
      </c>
      <c r="O32" s="775">
        <f t="shared" si="85"/>
        <v>91.58411574573573</v>
      </c>
      <c r="P32" s="210">
        <f t="shared" si="10"/>
        <v>1.1485028709067757E-2</v>
      </c>
      <c r="Q32" s="210">
        <f t="shared" si="10"/>
        <v>1.6534052548576428E-2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4"/>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78" t="s">
        <v>10</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10">
        <f t="shared" si="37"/>
        <v>1.1485028709067757E-2</v>
      </c>
      <c r="CT32" s="210">
        <f>Q32</f>
        <v>1.6534052548576428E-2</v>
      </c>
      <c r="CU32" s="544"/>
      <c r="CV32" s="444">
        <f t="shared" ref="CV32:EJ32" si="88">S32</f>
        <v>55</v>
      </c>
      <c r="CW32" s="444">
        <f t="shared" si="88"/>
        <v>60</v>
      </c>
      <c r="CX32" s="444">
        <f t="shared" si="88"/>
        <v>60</v>
      </c>
      <c r="CY32" s="444">
        <f t="shared" si="88"/>
        <v>50</v>
      </c>
      <c r="CZ32" s="444">
        <f t="shared" si="88"/>
        <v>50</v>
      </c>
      <c r="DA32" s="444">
        <f t="shared" si="88"/>
        <v>50</v>
      </c>
      <c r="DB32" s="444">
        <f t="shared" si="88"/>
        <v>50</v>
      </c>
      <c r="DC32" s="444">
        <f t="shared" si="88"/>
        <v>50</v>
      </c>
      <c r="DD32" s="444">
        <f t="shared" si="88"/>
        <v>50</v>
      </c>
      <c r="DE32" s="444">
        <f t="shared" si="88"/>
        <v>50</v>
      </c>
      <c r="DF32" s="444">
        <f t="shared" si="88"/>
        <v>55</v>
      </c>
      <c r="DG32" s="444">
        <f t="shared" si="88"/>
        <v>50</v>
      </c>
      <c r="DH32" s="444">
        <f t="shared" si="88"/>
        <v>50</v>
      </c>
      <c r="DI32" s="444">
        <f t="shared" si="88"/>
        <v>65</v>
      </c>
      <c r="DJ32" s="444">
        <f t="shared" si="88"/>
        <v>55</v>
      </c>
      <c r="DK32" s="444">
        <f t="shared" si="88"/>
        <v>50</v>
      </c>
      <c r="DL32" s="444">
        <f t="shared" si="88"/>
        <v>50</v>
      </c>
      <c r="DM32" s="444">
        <f t="shared" si="88"/>
        <v>55</v>
      </c>
      <c r="DN32" s="444">
        <f t="shared" si="88"/>
        <v>35.253865920000003</v>
      </c>
      <c r="DO32" s="444">
        <f t="shared" si="88"/>
        <v>35.729599999999998</v>
      </c>
      <c r="DP32" s="444">
        <f t="shared" si="88"/>
        <v>37.484800000000007</v>
      </c>
      <c r="DQ32" s="444">
        <f t="shared" si="88"/>
        <v>35.900320000000001</v>
      </c>
      <c r="DR32" s="444">
        <f t="shared" si="88"/>
        <v>32.069000000000003</v>
      </c>
      <c r="DS32" s="444">
        <f t="shared" si="88"/>
        <v>29.286999999999999</v>
      </c>
      <c r="DT32" s="444">
        <f t="shared" si="88"/>
        <v>32.602000000000004</v>
      </c>
      <c r="DU32" s="444">
        <f t="shared" si="88"/>
        <v>35.814</v>
      </c>
      <c r="DV32" s="444">
        <f t="shared" si="88"/>
        <v>33.107999999999997</v>
      </c>
      <c r="DW32" s="444">
        <f t="shared" si="88"/>
        <v>35.045249999999996</v>
      </c>
      <c r="DX32" s="444">
        <f t="shared" si="88"/>
        <v>34.968000000000004</v>
      </c>
      <c r="DY32" s="444">
        <f t="shared" si="88"/>
        <v>31.80536</v>
      </c>
      <c r="DZ32" s="444">
        <f t="shared" si="88"/>
        <v>29.650399999999998</v>
      </c>
      <c r="EA32" s="444">
        <f t="shared" si="88"/>
        <v>26.92</v>
      </c>
      <c r="EB32" s="444">
        <f t="shared" si="88"/>
        <v>25.78</v>
      </c>
      <c r="EC32" s="444">
        <f t="shared" si="88"/>
        <v>23.614999999999998</v>
      </c>
      <c r="ED32" s="444">
        <f t="shared" si="88"/>
        <v>22.503</v>
      </c>
      <c r="EE32" s="444">
        <f t="shared" si="88"/>
        <v>22.591999999999999</v>
      </c>
      <c r="EF32" s="444">
        <f t="shared" si="88"/>
        <v>22.015999999999998</v>
      </c>
      <c r="EG32" s="444">
        <f t="shared" si="88"/>
        <v>22.2605</v>
      </c>
      <c r="EH32" s="444">
        <f t="shared" si="88"/>
        <v>22.265000000000001</v>
      </c>
      <c r="EI32" s="444">
        <f t="shared" si="88"/>
        <v>23.041050000000002</v>
      </c>
      <c r="EJ32" s="444">
        <f t="shared" si="88"/>
        <v>24.137599999999999</v>
      </c>
      <c r="EK32" s="444"/>
      <c r="EL32" s="444">
        <f t="shared" ref="EL32:FF32" si="89">BI32</f>
        <v>100</v>
      </c>
      <c r="EM32" s="444">
        <f t="shared" si="89"/>
        <v>115</v>
      </c>
      <c r="EN32" s="444">
        <f t="shared" si="89"/>
        <v>110</v>
      </c>
      <c r="EO32" s="444">
        <f t="shared" si="89"/>
        <v>100</v>
      </c>
      <c r="EP32" s="444">
        <f t="shared" si="89"/>
        <v>100</v>
      </c>
      <c r="EQ32" s="444">
        <f t="shared" si="89"/>
        <v>100</v>
      </c>
      <c r="ER32" s="444">
        <f t="shared" si="89"/>
        <v>105</v>
      </c>
      <c r="ES32" s="444">
        <f t="shared" si="89"/>
        <v>115</v>
      </c>
      <c r="ET32" s="444">
        <f t="shared" si="89"/>
        <v>105</v>
      </c>
      <c r="EU32" s="444">
        <f t="shared" si="89"/>
        <v>105</v>
      </c>
      <c r="EV32" s="444">
        <f t="shared" si="89"/>
        <v>70.98346592</v>
      </c>
      <c r="EW32" s="444">
        <f t="shared" si="89"/>
        <v>73.385120000000001</v>
      </c>
      <c r="EX32" s="444">
        <f t="shared" si="89"/>
        <v>61.356000000000002</v>
      </c>
      <c r="EY32" s="444">
        <f t="shared" si="89"/>
        <v>68.415999999999997</v>
      </c>
      <c r="EZ32" s="444">
        <f t="shared" si="89"/>
        <v>68.153249999999986</v>
      </c>
      <c r="FA32" s="444">
        <f t="shared" si="89"/>
        <v>66.773359999999997</v>
      </c>
      <c r="FB32" s="444">
        <f t="shared" si="89"/>
        <v>56.570399999999999</v>
      </c>
      <c r="FC32" s="444">
        <f t="shared" si="89"/>
        <v>49.394999999999996</v>
      </c>
      <c r="FD32" s="444">
        <f t="shared" si="89"/>
        <v>45.094999999999999</v>
      </c>
      <c r="FE32" s="444">
        <f t="shared" si="89"/>
        <v>44.280999999999999</v>
      </c>
      <c r="FF32" s="444">
        <f t="shared" si="89"/>
        <v>45.306049999999999</v>
      </c>
    </row>
    <row r="33" spans="2:16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524">
        <v>24.159889733725088</v>
      </c>
      <c r="P33" s="208">
        <f t="shared" si="10"/>
        <v>2.0141951069230224E-3</v>
      </c>
      <c r="Q33" s="208">
        <f t="shared" si="10"/>
        <v>1.3843792296085011E-2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4"/>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15</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8"/>
      <c r="CT33" s="208"/>
      <c r="CU33" s="19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679"/>
      <c r="EP33" s="679"/>
      <c r="EQ33" s="679"/>
      <c r="ER33" s="679"/>
      <c r="ES33" s="679"/>
      <c r="ET33" s="679"/>
      <c r="EU33" s="679"/>
      <c r="EV33" s="679"/>
      <c r="EW33" s="679"/>
      <c r="EX33" s="679"/>
      <c r="EY33" s="679"/>
      <c r="EZ33" s="679"/>
      <c r="FA33" s="679"/>
      <c r="FB33" s="679"/>
      <c r="FC33" s="679"/>
      <c r="FD33" s="679"/>
      <c r="FE33" s="679"/>
      <c r="FF33" s="679"/>
    </row>
    <row r="34" spans="2:16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524">
        <v>16.970536647684831</v>
      </c>
      <c r="P34" s="208">
        <f t="shared" si="10"/>
        <v>3.973880046071776E-2</v>
      </c>
      <c r="Q34" s="208">
        <f t="shared" si="10"/>
        <v>2.3716086615495735E-2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4"/>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16</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8"/>
      <c r="CT34" s="208"/>
      <c r="CU34" s="221"/>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679"/>
      <c r="EP34" s="679"/>
      <c r="EQ34" s="679"/>
      <c r="ER34" s="679"/>
      <c r="ES34" s="679"/>
      <c r="ET34" s="679"/>
      <c r="EU34" s="679"/>
      <c r="EV34" s="679"/>
      <c r="EW34" s="679"/>
      <c r="EX34" s="679"/>
      <c r="EY34" s="679"/>
      <c r="EZ34" s="679"/>
      <c r="FA34" s="679"/>
      <c r="FB34" s="679"/>
      <c r="FC34" s="679"/>
      <c r="FD34" s="679"/>
      <c r="FE34" s="679"/>
      <c r="FF34" s="679"/>
    </row>
    <row r="35" spans="2:16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524">
        <v>12.400489271972619</v>
      </c>
      <c r="P35" s="208">
        <f t="shared" si="10"/>
        <v>3.078817811191259E-2</v>
      </c>
      <c r="Q35" s="208">
        <f t="shared" si="10"/>
        <v>3.1001578390091877E-2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4"/>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17</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8"/>
      <c r="CT35" s="208"/>
      <c r="CU35" s="221"/>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679"/>
      <c r="EP35" s="679"/>
      <c r="EQ35" s="679"/>
      <c r="ER35" s="679"/>
      <c r="ES35" s="679"/>
      <c r="ET35" s="679"/>
      <c r="EU35" s="679"/>
      <c r="EV35" s="679"/>
      <c r="EW35" s="679"/>
      <c r="EX35" s="679"/>
      <c r="EY35" s="679"/>
      <c r="EZ35" s="679"/>
      <c r="FA35" s="679"/>
      <c r="FB35" s="679"/>
      <c r="FC35" s="679"/>
      <c r="FD35" s="679"/>
      <c r="FE35" s="679"/>
      <c r="FF35" s="679"/>
    </row>
    <row r="36" spans="2:16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524">
        <v>18.573258673235209</v>
      </c>
      <c r="P36" s="208">
        <f t="shared" si="10"/>
        <v>-2.7953607731423413E-2</v>
      </c>
      <c r="Q36" s="208">
        <f t="shared" si="10"/>
        <v>-1.5975628368251282E-2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4"/>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18</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8"/>
      <c r="CT36" s="208"/>
      <c r="CU36" s="19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679"/>
      <c r="EP36" s="679"/>
      <c r="EQ36" s="679"/>
      <c r="ER36" s="679"/>
      <c r="ES36" s="679"/>
      <c r="ET36" s="679"/>
      <c r="EU36" s="679"/>
      <c r="EV36" s="679"/>
      <c r="EW36" s="679"/>
      <c r="EX36" s="679"/>
      <c r="EY36" s="679"/>
      <c r="EZ36" s="679"/>
      <c r="FA36" s="679"/>
      <c r="FB36" s="679"/>
      <c r="FC36" s="679"/>
      <c r="FD36" s="679"/>
      <c r="FE36" s="679"/>
      <c r="FF36" s="679"/>
    </row>
    <row r="37" spans="2:16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184">
        <v>19.479941419117992</v>
      </c>
      <c r="P37" s="217">
        <f t="shared" si="10"/>
        <v>2.8754285296783477E-2</v>
      </c>
      <c r="Q37" s="618">
        <f t="shared" si="10"/>
        <v>3.7010997492001207E-2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284"/>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86"/>
      <c r="BW37" s="778"/>
      <c r="BX37" s="778"/>
      <c r="BY37" s="778"/>
      <c r="BZ37" s="778">
        <f t="shared" si="29"/>
        <v>0</v>
      </c>
      <c r="CA37" s="778">
        <f t="shared" si="16"/>
        <v>0</v>
      </c>
      <c r="CB37" s="778">
        <f t="shared" si="17"/>
        <v>0</v>
      </c>
      <c r="CC37" s="778">
        <f t="shared" si="18"/>
        <v>0</v>
      </c>
      <c r="CD37" s="37"/>
      <c r="CE37" s="52" t="s">
        <v>19</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7"/>
      <c r="CT37" s="217"/>
      <c r="CU37" s="199"/>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row>
    <row r="38" spans="2:162" ht="10.5" x14ac:dyDescent="0.25">
      <c r="B38" s="20" t="s">
        <v>11</v>
      </c>
      <c r="C38" s="775">
        <v>180</v>
      </c>
      <c r="D38" s="775">
        <v>225</v>
      </c>
      <c r="E38" s="775">
        <v>300</v>
      </c>
      <c r="F38" s="775">
        <v>320</v>
      </c>
      <c r="G38" s="775">
        <v>260</v>
      </c>
      <c r="H38" s="775">
        <v>275</v>
      </c>
      <c r="I38" s="775">
        <f t="shared" ref="I38:O38" si="100">SUM(I39:I43)</f>
        <v>227.60982070977258</v>
      </c>
      <c r="J38" s="775">
        <f t="shared" si="100"/>
        <v>473.14845477097691</v>
      </c>
      <c r="K38" s="775">
        <f t="shared" si="100"/>
        <v>752.90147768552447</v>
      </c>
      <c r="L38" s="775">
        <f t="shared" si="100"/>
        <v>505.08730160357061</v>
      </c>
      <c r="M38" s="775">
        <f t="shared" si="100"/>
        <v>521.11337642513229</v>
      </c>
      <c r="N38" s="775">
        <f t="shared" si="100"/>
        <v>671.22085600190621</v>
      </c>
      <c r="O38" s="775">
        <f t="shared" si="100"/>
        <v>285.74886523327194</v>
      </c>
      <c r="P38" s="210">
        <f t="shared" si="10"/>
        <v>0.28805148047919982</v>
      </c>
      <c r="Q38" s="617">
        <f t="shared" si="10"/>
        <v>-0.57428488301850322</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4"/>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78" t="s">
        <v>11</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10">
        <f t="shared" si="37"/>
        <v>0.28805148047919982</v>
      </c>
      <c r="CT38" s="210">
        <f>Q38</f>
        <v>-0.57428488301850322</v>
      </c>
      <c r="CU38" s="544"/>
      <c r="CV38" s="444">
        <f t="shared" ref="CV38:EJ38" si="103">S38</f>
        <v>45</v>
      </c>
      <c r="CW38" s="444">
        <f t="shared" si="103"/>
        <v>55</v>
      </c>
      <c r="CX38" s="444">
        <f t="shared" si="103"/>
        <v>55</v>
      </c>
      <c r="CY38" s="444">
        <f t="shared" si="103"/>
        <v>65</v>
      </c>
      <c r="CZ38" s="444">
        <f t="shared" si="103"/>
        <v>85</v>
      </c>
      <c r="DA38" s="444">
        <f t="shared" si="103"/>
        <v>95</v>
      </c>
      <c r="DB38" s="444">
        <f t="shared" si="103"/>
        <v>90</v>
      </c>
      <c r="DC38" s="444">
        <f t="shared" si="103"/>
        <v>110</v>
      </c>
      <c r="DD38" s="444">
        <f t="shared" si="103"/>
        <v>85</v>
      </c>
      <c r="DE38" s="444">
        <f t="shared" si="103"/>
        <v>40</v>
      </c>
      <c r="DF38" s="444">
        <f t="shared" si="103"/>
        <v>60</v>
      </c>
      <c r="DG38" s="444">
        <f t="shared" si="103"/>
        <v>70</v>
      </c>
      <c r="DH38" s="444">
        <f t="shared" si="103"/>
        <v>65</v>
      </c>
      <c r="DI38" s="444">
        <f t="shared" si="103"/>
        <v>55</v>
      </c>
      <c r="DJ38" s="444">
        <f t="shared" si="103"/>
        <v>70</v>
      </c>
      <c r="DK38" s="444">
        <f t="shared" si="103"/>
        <v>65</v>
      </c>
      <c r="DL38" s="444">
        <f t="shared" si="103"/>
        <v>70</v>
      </c>
      <c r="DM38" s="444">
        <f t="shared" si="103"/>
        <v>70</v>
      </c>
      <c r="DN38" s="444">
        <f t="shared" si="103"/>
        <v>115.52785004885297</v>
      </c>
      <c r="DO38" s="444">
        <f t="shared" si="103"/>
        <v>28.708334595919759</v>
      </c>
      <c r="DP38" s="444">
        <f t="shared" si="103"/>
        <v>69.424871780826379</v>
      </c>
      <c r="DQ38" s="444">
        <f t="shared" si="103"/>
        <v>13.948764284173478</v>
      </c>
      <c r="DR38" s="444">
        <f t="shared" si="103"/>
        <v>160.92805484004487</v>
      </c>
      <c r="DS38" s="444">
        <f t="shared" si="103"/>
        <v>27.931164048002081</v>
      </c>
      <c r="DT38" s="444">
        <f t="shared" si="103"/>
        <v>194.03720045453923</v>
      </c>
      <c r="DU38" s="444">
        <f t="shared" si="103"/>
        <v>90.252035428390741</v>
      </c>
      <c r="DV38" s="444">
        <f t="shared" si="103"/>
        <v>101.60958669787247</v>
      </c>
      <c r="DW38" s="444">
        <f t="shared" si="103"/>
        <v>373.36374411048308</v>
      </c>
      <c r="DX38" s="444">
        <f t="shared" si="103"/>
        <v>137.73516653652717</v>
      </c>
      <c r="DY38" s="444">
        <f t="shared" si="103"/>
        <v>140.19298034064178</v>
      </c>
      <c r="DZ38" s="444">
        <f t="shared" si="103"/>
        <v>150.25152289977382</v>
      </c>
      <c r="EA38" s="444">
        <f t="shared" si="103"/>
        <v>202.26763773644154</v>
      </c>
      <c r="EB38" s="444">
        <f t="shared" si="103"/>
        <v>150.97390422575407</v>
      </c>
      <c r="EC38" s="444">
        <f t="shared" si="103"/>
        <v>1.5942367416011791</v>
      </c>
      <c r="ED38" s="444">
        <f t="shared" si="103"/>
        <v>55.635966839283867</v>
      </c>
      <c r="EE38" s="444">
        <f t="shared" si="103"/>
        <v>234.17663412856297</v>
      </c>
      <c r="EF38" s="444">
        <f t="shared" si="103"/>
        <v>63.832125049515042</v>
      </c>
      <c r="EG38" s="444">
        <f t="shared" si="103"/>
        <v>167.46865040777038</v>
      </c>
      <c r="EH38" s="444">
        <f t="shared" si="103"/>
        <v>204.44436108355603</v>
      </c>
      <c r="EI38" s="444">
        <f t="shared" si="103"/>
        <v>225.10135654877422</v>
      </c>
      <c r="EJ38" s="444">
        <f t="shared" si="103"/>
        <v>125.35099099482339</v>
      </c>
      <c r="EK38" s="444"/>
      <c r="EL38" s="444">
        <f t="shared" ref="EL38:FF38" si="104">BI38</f>
        <v>125</v>
      </c>
      <c r="EM38" s="444">
        <f t="shared" si="104"/>
        <v>100</v>
      </c>
      <c r="EN38" s="444">
        <f t="shared" si="104"/>
        <v>120</v>
      </c>
      <c r="EO38" s="444">
        <f t="shared" si="104"/>
        <v>180</v>
      </c>
      <c r="EP38" s="444">
        <f t="shared" si="104"/>
        <v>200</v>
      </c>
      <c r="EQ38" s="444">
        <f t="shared" si="104"/>
        <v>125</v>
      </c>
      <c r="ER38" s="444">
        <f t="shared" si="104"/>
        <v>130</v>
      </c>
      <c r="ES38" s="444">
        <f t="shared" si="104"/>
        <v>120</v>
      </c>
      <c r="ET38" s="444">
        <f t="shared" si="104"/>
        <v>135</v>
      </c>
      <c r="EU38" s="444">
        <f t="shared" si="104"/>
        <v>140</v>
      </c>
      <c r="EV38" s="444">
        <f t="shared" si="104"/>
        <v>144.23618464477272</v>
      </c>
      <c r="EW38" s="444">
        <f t="shared" si="104"/>
        <v>83.373636064999857</v>
      </c>
      <c r="EX38" s="444">
        <f t="shared" si="104"/>
        <v>188.85921888804694</v>
      </c>
      <c r="EY38" s="444">
        <f t="shared" si="104"/>
        <v>284.28923588292997</v>
      </c>
      <c r="EZ38" s="444">
        <f t="shared" si="104"/>
        <v>474.97333080835557</v>
      </c>
      <c r="FA38" s="444">
        <f t="shared" si="104"/>
        <v>277.92814687716896</v>
      </c>
      <c r="FB38" s="444">
        <f t="shared" si="104"/>
        <v>352.51916063621536</v>
      </c>
      <c r="FC38" s="444">
        <f t="shared" si="104"/>
        <v>152.56814096735525</v>
      </c>
      <c r="FD38" s="444">
        <f t="shared" si="104"/>
        <v>289.81260096784683</v>
      </c>
      <c r="FE38" s="444">
        <f t="shared" si="104"/>
        <v>268.2764861330711</v>
      </c>
      <c r="FF38" s="444">
        <f t="shared" si="104"/>
        <v>429.54571763233025</v>
      </c>
    </row>
    <row r="39" spans="2:162" ht="10.5" x14ac:dyDescent="0.25">
      <c r="B39" s="10" t="s">
        <v>15</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8">
        <f t="shared" si="10"/>
        <v>-0.63440068919784731</v>
      </c>
      <c r="Q39" s="208">
        <f t="shared" si="10"/>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4"/>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15</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8"/>
      <c r="CT39" s="208"/>
      <c r="CU39" s="19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679"/>
      <c r="EP39" s="679"/>
      <c r="EQ39" s="679"/>
      <c r="ER39" s="679"/>
      <c r="ES39" s="679"/>
      <c r="ET39" s="679"/>
      <c r="EU39" s="679"/>
      <c r="EV39" s="679"/>
      <c r="EW39" s="679"/>
      <c r="EX39" s="679"/>
      <c r="EY39" s="679"/>
      <c r="EZ39" s="679"/>
      <c r="FA39" s="679"/>
      <c r="FB39" s="679"/>
      <c r="FC39" s="679"/>
      <c r="FD39" s="679"/>
      <c r="FE39" s="679"/>
      <c r="FF39" s="679"/>
    </row>
    <row r="40" spans="2:162" ht="10.5" x14ac:dyDescent="0.25">
      <c r="B40" s="10" t="s">
        <v>16</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8" t="str">
        <f t="shared" si="10"/>
        <v>N/A</v>
      </c>
      <c r="Q40" s="208">
        <f t="shared" si="10"/>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4"/>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16</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8"/>
      <c r="CT40" s="208"/>
      <c r="CU40" s="221"/>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679"/>
      <c r="EP40" s="679"/>
      <c r="EQ40" s="679"/>
      <c r="ER40" s="679"/>
      <c r="ES40" s="679"/>
      <c r="ET40" s="679"/>
      <c r="EU40" s="679"/>
      <c r="EV40" s="679"/>
      <c r="EW40" s="679"/>
      <c r="EX40" s="679"/>
      <c r="EY40" s="679"/>
      <c r="EZ40" s="679"/>
      <c r="FA40" s="679"/>
      <c r="FB40" s="679"/>
      <c r="FC40" s="679"/>
      <c r="FD40" s="679"/>
      <c r="FE40" s="679"/>
      <c r="FF40" s="679"/>
    </row>
    <row r="41" spans="2:162" ht="10.5" x14ac:dyDescent="0.25">
      <c r="B41" s="10" t="s">
        <v>17</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8" t="str">
        <f t="shared" si="10"/>
        <v>N/A</v>
      </c>
      <c r="Q41" s="208" t="str">
        <f t="shared" si="10"/>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4"/>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17</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8"/>
      <c r="CT41" s="208"/>
      <c r="CU41" s="221"/>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679"/>
      <c r="EP41" s="679"/>
      <c r="EQ41" s="679"/>
      <c r="ER41" s="679"/>
      <c r="ES41" s="679"/>
      <c r="ET41" s="679"/>
      <c r="EU41" s="679"/>
      <c r="EV41" s="679"/>
      <c r="EW41" s="679"/>
      <c r="EX41" s="679"/>
      <c r="EY41" s="679"/>
      <c r="EZ41" s="679"/>
      <c r="FA41" s="679"/>
      <c r="FB41" s="679"/>
      <c r="FC41" s="679"/>
      <c r="FD41" s="679"/>
      <c r="FE41" s="679"/>
      <c r="FF41" s="679"/>
    </row>
    <row r="42" spans="2:162" ht="10.5" x14ac:dyDescent="0.25">
      <c r="B42" s="10" t="s">
        <v>18</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8">
        <f t="shared" si="10"/>
        <v>0.29334125400589639</v>
      </c>
      <c r="Q42" s="208">
        <f t="shared" si="10"/>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4"/>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18</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8"/>
      <c r="CT42" s="208"/>
      <c r="CU42" s="19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679"/>
      <c r="EP42" s="679"/>
      <c r="EQ42" s="679"/>
      <c r="ER42" s="679"/>
      <c r="ES42" s="679"/>
      <c r="ET42" s="679"/>
      <c r="EU42" s="679"/>
      <c r="EV42" s="679"/>
      <c r="EW42" s="679"/>
      <c r="EX42" s="679"/>
      <c r="EY42" s="679"/>
      <c r="EZ42" s="679"/>
      <c r="FA42" s="679"/>
      <c r="FB42" s="679"/>
      <c r="FC42" s="679"/>
      <c r="FD42" s="679"/>
      <c r="FE42" s="679"/>
      <c r="FF42" s="679"/>
    </row>
    <row r="43" spans="2:162" ht="10.5" x14ac:dyDescent="0.25">
      <c r="B43" s="52" t="s">
        <v>19</v>
      </c>
      <c r="C43" s="787">
        <v>30</v>
      </c>
      <c r="D43" s="787">
        <v>45</v>
      </c>
      <c r="E43" s="787">
        <v>100</v>
      </c>
      <c r="F43" s="787">
        <v>90</v>
      </c>
      <c r="G43" s="787">
        <v>95</v>
      </c>
      <c r="H43" s="787">
        <v>130</v>
      </c>
      <c r="I43" s="788">
        <v>105.55567845916079</v>
      </c>
      <c r="J43" s="788">
        <v>142.23780477102054</v>
      </c>
      <c r="K43" s="788">
        <v>-34.620539002910391</v>
      </c>
      <c r="L43" s="788">
        <v>85.22969469267133</v>
      </c>
      <c r="M43" s="788">
        <v>-11.463467523708005</v>
      </c>
      <c r="N43" s="788">
        <v>-77.476862151479281</v>
      </c>
      <c r="O43" s="788">
        <v>31.261346533288503</v>
      </c>
      <c r="P43" s="217" t="str">
        <f t="shared" si="10"/>
        <v>N/A</v>
      </c>
      <c r="Q43" s="208" t="str">
        <f t="shared" si="10"/>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4"/>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86"/>
      <c r="BW43" s="778"/>
      <c r="BX43" s="778"/>
      <c r="BY43" s="778"/>
      <c r="BZ43" s="778">
        <f t="shared" si="29"/>
        <v>0</v>
      </c>
      <c r="CA43" s="778">
        <f t="shared" si="16"/>
        <v>0</v>
      </c>
      <c r="CB43" s="778">
        <f t="shared" si="17"/>
        <v>0</v>
      </c>
      <c r="CC43" s="778">
        <f t="shared" si="18"/>
        <v>0</v>
      </c>
      <c r="CD43" s="37"/>
      <c r="CE43" s="52" t="s">
        <v>19</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7"/>
      <c r="CT43" s="217"/>
      <c r="CU43" s="199"/>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row>
    <row r="44" spans="2:162" ht="10.5" x14ac:dyDescent="0.25">
      <c r="B44" s="239" t="s">
        <v>58</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789">
        <v>313.68300196900958</v>
      </c>
      <c r="P44" s="243">
        <f t="shared" si="10"/>
        <v>3.7605830857714073E-2</v>
      </c>
      <c r="Q44" s="243">
        <f t="shared" si="10"/>
        <v>3.5278808191848476E-2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72.031959709010451</v>
      </c>
      <c r="BF44" s="790">
        <v>76.996405490471744</v>
      </c>
      <c r="BG44" s="790">
        <v>78.104014899570927</v>
      </c>
      <c r="BH44" s="284"/>
      <c r="BI44" s="790">
        <v>110</v>
      </c>
      <c r="BJ44" s="790">
        <v>110</v>
      </c>
      <c r="BK44" s="790">
        <v>115</v>
      </c>
      <c r="BL44" s="790">
        <v>110</v>
      </c>
      <c r="BM44" s="790">
        <v>120</v>
      </c>
      <c r="BN44" s="790">
        <v>120</v>
      </c>
      <c r="BO44" s="790">
        <v>125</v>
      </c>
      <c r="BP44" s="790">
        <v>115</v>
      </c>
      <c r="BQ44" s="790">
        <v>125</v>
      </c>
      <c r="BR44" s="790">
        <v>115</v>
      </c>
      <c r="BS44" s="790">
        <f t="shared" ref="BS44:BS58" si="115">AK44+AL44</f>
        <v>138.59995200706095</v>
      </c>
      <c r="BT44" s="790">
        <f t="shared" ref="BT44:BT58" si="116">AM44+AN44</f>
        <v>138.59995200706095</v>
      </c>
      <c r="BU44" s="790">
        <f t="shared" ref="BU44:BU46" si="117">AO44+AP44</f>
        <v>127.80375263392972</v>
      </c>
      <c r="BV44" s="791">
        <f t="shared" si="30"/>
        <v>127.80375263392972</v>
      </c>
      <c r="BW44" s="792">
        <f t="shared" ref="BW44:BW59" si="118">AS44+AT44</f>
        <v>131.44198725224391</v>
      </c>
      <c r="BX44" s="792">
        <f t="shared" ref="BX44:BX62" si="119">AU44+AV44</f>
        <v>135.18558160598008</v>
      </c>
      <c r="BY44" s="792">
        <f t="shared" ref="BY44:BY62" si="120">AW44+AX44</f>
        <v>139.46665703764705</v>
      </c>
      <c r="BZ44" s="792">
        <f t="shared" si="29"/>
        <v>138.26113020779317</v>
      </c>
      <c r="CA44" s="792">
        <f t="shared" si="16"/>
        <v>148.50018440881627</v>
      </c>
      <c r="CB44" s="792">
        <f t="shared" si="17"/>
        <v>143.27057983378728</v>
      </c>
      <c r="CC44" s="792">
        <f t="shared" si="18"/>
        <v>149.02836519948221</v>
      </c>
      <c r="CD44" s="31"/>
      <c r="CE44" s="879" t="s">
        <v>58</v>
      </c>
      <c r="CF44" s="790">
        <f t="shared" si="67"/>
        <v>220</v>
      </c>
      <c r="CG44" s="790">
        <f t="shared" si="67"/>
        <v>225</v>
      </c>
      <c r="CH44" s="790">
        <f t="shared" si="67"/>
        <v>240</v>
      </c>
      <c r="CI44" s="790">
        <f t="shared" si="67"/>
        <v>235</v>
      </c>
      <c r="CJ44" s="790">
        <f t="shared" si="67"/>
        <v>235</v>
      </c>
      <c r="CK44" s="790">
        <f t="shared" si="67"/>
        <v>235</v>
      </c>
      <c r="CL44" s="790">
        <f t="shared" si="67"/>
        <v>277.1999040141219</v>
      </c>
      <c r="CM44" s="790">
        <f t="shared" si="67"/>
        <v>255.60750526785944</v>
      </c>
      <c r="CN44" s="790">
        <f t="shared" si="67"/>
        <v>266.62756885822398</v>
      </c>
      <c r="CO44" s="790">
        <f t="shared" si="67"/>
        <v>277.7277872454402</v>
      </c>
      <c r="CP44" s="790">
        <f t="shared" si="67"/>
        <v>292.01237578605247</v>
      </c>
      <c r="CQ44" s="790">
        <f t="shared" si="67"/>
        <v>302.993743798222</v>
      </c>
      <c r="CR44" s="790">
        <f t="shared" si="67"/>
        <v>313.68300196900958</v>
      </c>
      <c r="CS44" s="243">
        <f t="shared" si="37"/>
        <v>3.7605830857714073E-2</v>
      </c>
      <c r="CT44" s="243">
        <f>Q44</f>
        <v>3.5278808191848476E-2</v>
      </c>
      <c r="CU44" s="544"/>
      <c r="CV44" s="451">
        <f t="shared" ref="CV44:DK47" si="121">S44</f>
        <v>45</v>
      </c>
      <c r="CW44" s="451">
        <f t="shared" si="121"/>
        <v>65</v>
      </c>
      <c r="CX44" s="451">
        <f t="shared" si="121"/>
        <v>50</v>
      </c>
      <c r="CY44" s="451">
        <f t="shared" si="121"/>
        <v>65</v>
      </c>
      <c r="CZ44" s="451">
        <f t="shared" si="121"/>
        <v>45</v>
      </c>
      <c r="DA44" s="451">
        <f t="shared" si="121"/>
        <v>65</v>
      </c>
      <c r="DB44" s="451">
        <f t="shared" si="121"/>
        <v>50</v>
      </c>
      <c r="DC44" s="451">
        <f t="shared" si="121"/>
        <v>70</v>
      </c>
      <c r="DD44" s="451">
        <f t="shared" si="121"/>
        <v>45</v>
      </c>
      <c r="DE44" s="451">
        <f t="shared" si="121"/>
        <v>75</v>
      </c>
      <c r="DF44" s="451">
        <f t="shared" si="121"/>
        <v>55</v>
      </c>
      <c r="DG44" s="451">
        <f t="shared" si="121"/>
        <v>70</v>
      </c>
      <c r="DH44" s="451">
        <f t="shared" si="121"/>
        <v>45</v>
      </c>
      <c r="DI44" s="451">
        <f t="shared" si="121"/>
        <v>70</v>
      </c>
      <c r="DJ44" s="451">
        <f t="shared" si="121"/>
        <v>55</v>
      </c>
      <c r="DK44" s="451">
        <f t="shared" si="121"/>
        <v>70</v>
      </c>
      <c r="DL44" s="451">
        <f t="shared" ref="DL44:EA47" si="122">AI44</f>
        <v>45</v>
      </c>
      <c r="DM44" s="451">
        <f t="shared" si="122"/>
        <v>70</v>
      </c>
      <c r="DN44" s="451">
        <f t="shared" si="122"/>
        <v>69.299976003530475</v>
      </c>
      <c r="DO44" s="451">
        <f t="shared" si="122"/>
        <v>69.299976003530475</v>
      </c>
      <c r="DP44" s="451">
        <f t="shared" si="122"/>
        <v>69.299976003530475</v>
      </c>
      <c r="DQ44" s="451">
        <f t="shared" si="122"/>
        <v>69.299976003530475</v>
      </c>
      <c r="DR44" s="451">
        <f t="shared" si="122"/>
        <v>63.901876316964859</v>
      </c>
      <c r="DS44" s="451">
        <f t="shared" si="122"/>
        <v>63.901876316964859</v>
      </c>
      <c r="DT44" s="451">
        <f t="shared" si="122"/>
        <v>63.901876316964859</v>
      </c>
      <c r="DU44" s="451">
        <f t="shared" si="122"/>
        <v>63.901876316964859</v>
      </c>
      <c r="DV44" s="451">
        <f t="shared" si="122"/>
        <v>65.345988729675184</v>
      </c>
      <c r="DW44" s="451">
        <f t="shared" si="122"/>
        <v>66.095998522568706</v>
      </c>
      <c r="DX44" s="451">
        <f t="shared" si="122"/>
        <v>68.504717006036572</v>
      </c>
      <c r="DY44" s="451">
        <f t="shared" si="122"/>
        <v>66.680864599943504</v>
      </c>
      <c r="DZ44" s="451">
        <f t="shared" si="122"/>
        <v>71.299239248066286</v>
      </c>
      <c r="EA44" s="451">
        <f t="shared" si="122"/>
        <v>68.167417789580753</v>
      </c>
      <c r="EB44" s="451">
        <f t="shared" ref="DZ44:EJ47" si="123">AY44</f>
        <v>69.130565103896586</v>
      </c>
      <c r="EC44" s="451">
        <f t="shared" si="123"/>
        <v>69.130565103896586</v>
      </c>
      <c r="ED44" s="451">
        <f t="shared" si="123"/>
        <v>76.245073229815233</v>
      </c>
      <c r="EE44" s="451">
        <f t="shared" si="123"/>
        <v>72.255111179001034</v>
      </c>
      <c r="EF44" s="451">
        <f t="shared" si="123"/>
        <v>71.238620124776844</v>
      </c>
      <c r="EG44" s="451">
        <f t="shared" si="123"/>
        <v>72.273571252459419</v>
      </c>
      <c r="EH44" s="451">
        <f t="shared" si="123"/>
        <v>72.031959709010451</v>
      </c>
      <c r="EI44" s="451">
        <f t="shared" si="123"/>
        <v>76.996405490471744</v>
      </c>
      <c r="EJ44" s="451">
        <f t="shared" si="123"/>
        <v>78.104014899570927</v>
      </c>
      <c r="EK44" s="451"/>
      <c r="EL44" s="451">
        <f t="shared" ref="EL44:FA47" si="124">BI44</f>
        <v>110</v>
      </c>
      <c r="EM44" s="451">
        <f t="shared" si="124"/>
        <v>110</v>
      </c>
      <c r="EN44" s="451">
        <f t="shared" si="124"/>
        <v>115</v>
      </c>
      <c r="EO44" s="451">
        <f t="shared" si="124"/>
        <v>110</v>
      </c>
      <c r="EP44" s="451">
        <f t="shared" si="124"/>
        <v>120</v>
      </c>
      <c r="EQ44" s="451">
        <f t="shared" si="124"/>
        <v>120</v>
      </c>
      <c r="ER44" s="451">
        <f t="shared" si="124"/>
        <v>125</v>
      </c>
      <c r="ES44" s="451">
        <f t="shared" si="124"/>
        <v>115</v>
      </c>
      <c r="ET44" s="451">
        <f t="shared" si="124"/>
        <v>125</v>
      </c>
      <c r="EU44" s="451">
        <f t="shared" si="124"/>
        <v>115</v>
      </c>
      <c r="EV44" s="451">
        <f t="shared" si="124"/>
        <v>138.59995200706095</v>
      </c>
      <c r="EW44" s="451">
        <f t="shared" si="124"/>
        <v>138.59995200706095</v>
      </c>
      <c r="EX44" s="451">
        <f t="shared" si="124"/>
        <v>127.80375263392972</v>
      </c>
      <c r="EY44" s="451">
        <f t="shared" si="124"/>
        <v>127.80375263392972</v>
      </c>
      <c r="EZ44" s="451">
        <f t="shared" si="124"/>
        <v>131.44198725224391</v>
      </c>
      <c r="FA44" s="451">
        <f t="shared" si="124"/>
        <v>135.18558160598008</v>
      </c>
      <c r="FB44" s="451">
        <f t="shared" ref="FB44:FF47" si="125">BY44</f>
        <v>139.46665703764705</v>
      </c>
      <c r="FC44" s="451">
        <f t="shared" si="125"/>
        <v>138.26113020779317</v>
      </c>
      <c r="FD44" s="451">
        <f t="shared" si="125"/>
        <v>148.50018440881627</v>
      </c>
      <c r="FE44" s="451">
        <f t="shared" si="125"/>
        <v>143.27057983378728</v>
      </c>
      <c r="FF44" s="451">
        <f t="shared" si="125"/>
        <v>149.02836519948221</v>
      </c>
    </row>
    <row r="45" spans="2:162" ht="10.5" x14ac:dyDescent="0.25">
      <c r="B45" s="244" t="s">
        <v>31</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794">
        <v>573.79481159583179</v>
      </c>
      <c r="P45" s="248">
        <f t="shared" si="10"/>
        <v>2.0610068242627788E-2</v>
      </c>
      <c r="Q45" s="248">
        <f t="shared" si="10"/>
        <v>-1.4629589617523586E-2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139.2163602404604</v>
      </c>
      <c r="AL45" s="795">
        <v>139.08285488686752</v>
      </c>
      <c r="AM45" s="795">
        <v>138.01481205812465</v>
      </c>
      <c r="AN45" s="795">
        <v>139.3498655940532</v>
      </c>
      <c r="AO45" s="795">
        <v>110.94372900772237</v>
      </c>
      <c r="AP45" s="795">
        <v>96.947872842940853</v>
      </c>
      <c r="AQ45" s="795">
        <v>129.52794010511718</v>
      </c>
      <c r="AR45" s="795">
        <v>136.04165218210159</v>
      </c>
      <c r="AS45" s="795">
        <v>136.65758712899321</v>
      </c>
      <c r="AT45" s="795">
        <v>125.46024736618071</v>
      </c>
      <c r="AU45" s="795">
        <v>125.274756081221</v>
      </c>
      <c r="AV45" s="795">
        <v>140.36987362261382</v>
      </c>
      <c r="AW45" s="795">
        <v>138.72838741305819</v>
      </c>
      <c r="AX45" s="795">
        <v>143.10368684897847</v>
      </c>
      <c r="AY45" s="795">
        <v>134.74215306543977</v>
      </c>
      <c r="AZ45" s="795">
        <v>131.68594742180937</v>
      </c>
      <c r="BA45" s="795">
        <v>137.25791075619142</v>
      </c>
      <c r="BB45" s="795">
        <v>144.74591075619142</v>
      </c>
      <c r="BC45" s="795">
        <v>138.85688675619139</v>
      </c>
      <c r="BD45" s="795">
        <v>149.69417761288759</v>
      </c>
      <c r="BE45" s="795">
        <v>141.75899213674981</v>
      </c>
      <c r="BF45" s="795">
        <v>147.87894245021403</v>
      </c>
      <c r="BG45" s="795">
        <v>143.61602975503993</v>
      </c>
      <c r="BH45" s="284"/>
      <c r="BI45" s="795">
        <f t="shared" ref="BI45:BI47" si="126">D45-BJ45</f>
        <v>235</v>
      </c>
      <c r="BJ45" s="795">
        <f t="shared" ref="BJ45:BJ47" si="127">SUM(S45:T45)</f>
        <v>220</v>
      </c>
      <c r="BK45" s="795">
        <f t="shared" ref="BK45:BK47" si="128">SUM(U45:V45)</f>
        <v>220</v>
      </c>
      <c r="BL45" s="795">
        <f t="shared" ref="BL45:BL47" si="129">SUM(W45:X45)</f>
        <v>220</v>
      </c>
      <c r="BM45" s="795">
        <f t="shared" ref="BM45:BM47" si="130">SUM(Y45:Z45)</f>
        <v>235</v>
      </c>
      <c r="BN45" s="795">
        <f t="shared" ref="BN45:BN47" si="131">SUM(AA45:AB45)</f>
        <v>250</v>
      </c>
      <c r="BO45" s="795">
        <f t="shared" ref="BO45:BO47" si="132">SUM(AC45:AD45)</f>
        <v>250</v>
      </c>
      <c r="BP45" s="795">
        <f t="shared" ref="BP45:BP47" si="133">SUM(AE45:AF45)</f>
        <v>250</v>
      </c>
      <c r="BQ45" s="795">
        <f t="shared" ref="BQ45:BQ47" si="134">SUM(AG45:AH45)</f>
        <v>260</v>
      </c>
      <c r="BR45" s="795">
        <f t="shared" ref="BR45:BR47" si="135">SUM(AI45:AJ45)</f>
        <v>265</v>
      </c>
      <c r="BS45" s="795">
        <f t="shared" si="115"/>
        <v>278.2992151273279</v>
      </c>
      <c r="BT45" s="795">
        <f t="shared" si="116"/>
        <v>277.36467765217787</v>
      </c>
      <c r="BU45" s="795">
        <f t="shared" si="117"/>
        <v>207.89160185066322</v>
      </c>
      <c r="BV45" s="791">
        <f t="shared" si="30"/>
        <v>265.56959228721877</v>
      </c>
      <c r="BW45" s="792">
        <f t="shared" si="118"/>
        <v>262.11783449517395</v>
      </c>
      <c r="BX45" s="792">
        <f t="shared" si="119"/>
        <v>265.64462970383482</v>
      </c>
      <c r="BY45" s="792">
        <f t="shared" si="120"/>
        <v>281.83207426203666</v>
      </c>
      <c r="BZ45" s="792">
        <f t="shared" si="29"/>
        <v>266.42810048724914</v>
      </c>
      <c r="CA45" s="792">
        <f t="shared" si="16"/>
        <v>282.00382151238284</v>
      </c>
      <c r="CB45" s="792">
        <f t="shared" si="17"/>
        <v>280.61587889294117</v>
      </c>
      <c r="CC45" s="792">
        <f t="shared" si="18"/>
        <v>289.63793458696387</v>
      </c>
      <c r="CD45" s="31"/>
      <c r="CE45" s="880" t="s">
        <v>31</v>
      </c>
      <c r="CF45" s="795">
        <f t="shared" ref="CF45:CT53" si="136">C45</f>
        <v>435</v>
      </c>
      <c r="CG45" s="795">
        <f t="shared" si="136"/>
        <v>455</v>
      </c>
      <c r="CH45" s="795">
        <f t="shared" si="136"/>
        <v>445</v>
      </c>
      <c r="CI45" s="795">
        <f t="shared" si="136"/>
        <v>490</v>
      </c>
      <c r="CJ45" s="795">
        <f t="shared" si="136"/>
        <v>505</v>
      </c>
      <c r="CK45" s="795">
        <f t="shared" si="136"/>
        <v>525</v>
      </c>
      <c r="CL45" s="795">
        <f t="shared" si="136"/>
        <v>555.66389277950577</v>
      </c>
      <c r="CM45" s="795">
        <f t="shared" si="136"/>
        <v>473.46119413788199</v>
      </c>
      <c r="CN45" s="795">
        <f t="shared" si="136"/>
        <v>527.76246419900872</v>
      </c>
      <c r="CO45" s="795">
        <f t="shared" si="136"/>
        <v>548.26017474928585</v>
      </c>
      <c r="CP45" s="795">
        <f t="shared" si="136"/>
        <v>570.55465352238093</v>
      </c>
      <c r="CQ45" s="795">
        <f t="shared" si="136"/>
        <v>582.31382386762607</v>
      </c>
      <c r="CR45" s="795">
        <f t="shared" si="136"/>
        <v>573.79481159583179</v>
      </c>
      <c r="CS45" s="248">
        <f t="shared" si="37"/>
        <v>2.0610068242627788E-2</v>
      </c>
      <c r="CT45" s="248">
        <f>Q45</f>
        <v>-1.4629589617523586E-2</v>
      </c>
      <c r="CU45" s="37"/>
      <c r="CV45" s="452">
        <f t="shared" si="121"/>
        <v>105</v>
      </c>
      <c r="CW45" s="452">
        <f t="shared" si="121"/>
        <v>115</v>
      </c>
      <c r="CX45" s="452">
        <f t="shared" si="121"/>
        <v>110</v>
      </c>
      <c r="CY45" s="452">
        <f t="shared" si="121"/>
        <v>110</v>
      </c>
      <c r="CZ45" s="452">
        <f t="shared" si="121"/>
        <v>105</v>
      </c>
      <c r="DA45" s="452">
        <f t="shared" si="121"/>
        <v>115</v>
      </c>
      <c r="DB45" s="452">
        <f t="shared" si="121"/>
        <v>115</v>
      </c>
      <c r="DC45" s="452">
        <f t="shared" si="121"/>
        <v>120</v>
      </c>
      <c r="DD45" s="452">
        <f t="shared" si="121"/>
        <v>120</v>
      </c>
      <c r="DE45" s="452">
        <f t="shared" si="121"/>
        <v>130</v>
      </c>
      <c r="DF45" s="452">
        <f t="shared" si="121"/>
        <v>125</v>
      </c>
      <c r="DG45" s="452">
        <f t="shared" si="121"/>
        <v>125</v>
      </c>
      <c r="DH45" s="452">
        <f t="shared" si="121"/>
        <v>125</v>
      </c>
      <c r="DI45" s="452">
        <f t="shared" si="121"/>
        <v>125</v>
      </c>
      <c r="DJ45" s="452">
        <f t="shared" si="121"/>
        <v>130</v>
      </c>
      <c r="DK45" s="452">
        <f t="shared" si="121"/>
        <v>130</v>
      </c>
      <c r="DL45" s="452">
        <f t="shared" si="122"/>
        <v>130</v>
      </c>
      <c r="DM45" s="452">
        <f t="shared" si="122"/>
        <v>135</v>
      </c>
      <c r="DN45" s="452">
        <f t="shared" si="122"/>
        <v>139.2163602404604</v>
      </c>
      <c r="DO45" s="452">
        <f t="shared" si="122"/>
        <v>139.08285488686752</v>
      </c>
      <c r="DP45" s="452">
        <f t="shared" si="122"/>
        <v>138.01481205812465</v>
      </c>
      <c r="DQ45" s="452">
        <f t="shared" si="122"/>
        <v>139.3498655940532</v>
      </c>
      <c r="DR45" s="452">
        <f t="shared" si="122"/>
        <v>110.94372900772237</v>
      </c>
      <c r="DS45" s="452">
        <f t="shared" si="122"/>
        <v>96.947872842940853</v>
      </c>
      <c r="DT45" s="452">
        <f t="shared" si="122"/>
        <v>129.52794010511718</v>
      </c>
      <c r="DU45" s="452">
        <f t="shared" si="122"/>
        <v>136.04165218210159</v>
      </c>
      <c r="DV45" s="452">
        <f t="shared" si="122"/>
        <v>136.65758712899321</v>
      </c>
      <c r="DW45" s="452">
        <f t="shared" si="122"/>
        <v>125.46024736618071</v>
      </c>
      <c r="DX45" s="452">
        <f t="shared" si="122"/>
        <v>125.274756081221</v>
      </c>
      <c r="DY45" s="452">
        <f t="shared" si="122"/>
        <v>140.36987362261382</v>
      </c>
      <c r="DZ45" s="452">
        <f t="shared" si="123"/>
        <v>138.72838741305819</v>
      </c>
      <c r="EA45" s="452">
        <f t="shared" si="123"/>
        <v>143.10368684897847</v>
      </c>
      <c r="EB45" s="452">
        <f t="shared" si="123"/>
        <v>134.74215306543977</v>
      </c>
      <c r="EC45" s="452">
        <f t="shared" si="123"/>
        <v>131.68594742180937</v>
      </c>
      <c r="ED45" s="452">
        <f t="shared" si="123"/>
        <v>137.25791075619142</v>
      </c>
      <c r="EE45" s="452">
        <f t="shared" si="123"/>
        <v>144.74591075619142</v>
      </c>
      <c r="EF45" s="452">
        <f t="shared" si="123"/>
        <v>138.85688675619139</v>
      </c>
      <c r="EG45" s="452">
        <f t="shared" si="123"/>
        <v>149.69417761288759</v>
      </c>
      <c r="EH45" s="452">
        <f t="shared" si="123"/>
        <v>141.75899213674981</v>
      </c>
      <c r="EI45" s="452">
        <f t="shared" si="123"/>
        <v>147.87894245021403</v>
      </c>
      <c r="EJ45" s="452">
        <f t="shared" si="123"/>
        <v>143.61602975503993</v>
      </c>
      <c r="EK45" s="452"/>
      <c r="EL45" s="452">
        <f t="shared" si="124"/>
        <v>235</v>
      </c>
      <c r="EM45" s="452">
        <f t="shared" si="124"/>
        <v>220</v>
      </c>
      <c r="EN45" s="452">
        <f t="shared" si="124"/>
        <v>220</v>
      </c>
      <c r="EO45" s="452">
        <f t="shared" si="124"/>
        <v>220</v>
      </c>
      <c r="EP45" s="452">
        <f t="shared" si="124"/>
        <v>235</v>
      </c>
      <c r="EQ45" s="452">
        <f t="shared" si="124"/>
        <v>250</v>
      </c>
      <c r="ER45" s="452">
        <f t="shared" si="124"/>
        <v>250</v>
      </c>
      <c r="ES45" s="452">
        <f t="shared" si="124"/>
        <v>250</v>
      </c>
      <c r="ET45" s="452">
        <f t="shared" si="124"/>
        <v>260</v>
      </c>
      <c r="EU45" s="452">
        <f t="shared" si="124"/>
        <v>265</v>
      </c>
      <c r="EV45" s="452">
        <f t="shared" si="124"/>
        <v>278.2992151273279</v>
      </c>
      <c r="EW45" s="452">
        <f t="shared" si="124"/>
        <v>277.36467765217787</v>
      </c>
      <c r="EX45" s="452">
        <f t="shared" si="124"/>
        <v>207.89160185066322</v>
      </c>
      <c r="EY45" s="452">
        <f t="shared" si="124"/>
        <v>265.56959228721877</v>
      </c>
      <c r="EZ45" s="452">
        <f t="shared" si="124"/>
        <v>262.11783449517395</v>
      </c>
      <c r="FA45" s="452">
        <f t="shared" si="124"/>
        <v>265.64462970383482</v>
      </c>
      <c r="FB45" s="452">
        <f t="shared" si="125"/>
        <v>281.83207426203666</v>
      </c>
      <c r="FC45" s="452">
        <f t="shared" si="125"/>
        <v>266.42810048724914</v>
      </c>
      <c r="FD45" s="452">
        <f t="shared" si="125"/>
        <v>282.00382151238284</v>
      </c>
      <c r="FE45" s="452">
        <f t="shared" si="125"/>
        <v>280.61587889294117</v>
      </c>
      <c r="FF45" s="452">
        <f t="shared" si="125"/>
        <v>289.63793458696387</v>
      </c>
    </row>
    <row r="46" spans="2:162" ht="10.5" x14ac:dyDescent="0.25">
      <c r="B46" s="20" t="s">
        <v>221</v>
      </c>
      <c r="C46" s="489" t="s">
        <v>101</v>
      </c>
      <c r="D46" s="489" t="s">
        <v>101</v>
      </c>
      <c r="E46" s="489" t="s">
        <v>101</v>
      </c>
      <c r="F46" s="489" t="s">
        <v>101</v>
      </c>
      <c r="G46" s="489" t="s">
        <v>101</v>
      </c>
      <c r="H46" s="489" t="s">
        <v>101</v>
      </c>
      <c r="I46" s="794">
        <v>29.446028922859128</v>
      </c>
      <c r="J46" s="794">
        <v>27.520855729166719</v>
      </c>
      <c r="K46" s="794">
        <v>17.110906591332942</v>
      </c>
      <c r="L46" s="794">
        <v>12.272611746972949</v>
      </c>
      <c r="M46" s="794">
        <v>28.579907162136109</v>
      </c>
      <c r="N46" s="794">
        <v>63.793783626326025</v>
      </c>
      <c r="O46" s="794">
        <v>84.011534904820081</v>
      </c>
      <c r="P46" s="210">
        <f t="shared" si="10"/>
        <v>1.2321200437922615</v>
      </c>
      <c r="Q46" s="210">
        <f t="shared" si="10"/>
        <v>0.31692353281504881</v>
      </c>
      <c r="R46" s="900"/>
      <c r="S46" s="795"/>
      <c r="T46" s="31"/>
      <c r="U46" s="31"/>
      <c r="V46" s="31"/>
      <c r="W46" s="31"/>
      <c r="X46" s="31"/>
      <c r="Y46" s="31"/>
      <c r="Z46" s="31"/>
      <c r="AA46" s="31"/>
      <c r="AB46" s="31"/>
      <c r="AC46" s="31"/>
      <c r="AD46" s="31"/>
      <c r="AE46" s="31"/>
      <c r="AF46" s="31"/>
      <c r="AG46" s="31"/>
      <c r="AH46" s="31"/>
      <c r="AI46" s="31"/>
      <c r="AJ46" s="31"/>
      <c r="AK46" s="795">
        <v>7.361507230714782</v>
      </c>
      <c r="AL46" s="795">
        <v>7.361507230714782</v>
      </c>
      <c r="AM46" s="795">
        <v>7.361507230714782</v>
      </c>
      <c r="AN46" s="795">
        <v>7.361507230714782</v>
      </c>
      <c r="AO46" s="795">
        <v>6.8802139322916798</v>
      </c>
      <c r="AP46" s="795">
        <v>6.8802139322916798</v>
      </c>
      <c r="AQ46" s="795">
        <v>6.8802139322916798</v>
      </c>
      <c r="AR46" s="795">
        <v>6.8802139322916798</v>
      </c>
      <c r="AS46" s="795">
        <v>2.888914520318961</v>
      </c>
      <c r="AT46" s="795">
        <v>4.0802984271229157</v>
      </c>
      <c r="AU46" s="795">
        <v>4.1574561283778602</v>
      </c>
      <c r="AV46" s="795">
        <v>5.9842375155132022</v>
      </c>
      <c r="AW46" s="795">
        <v>3.045835979582689</v>
      </c>
      <c r="AX46" s="795">
        <v>3.0254372908267877</v>
      </c>
      <c r="AY46" s="795">
        <v>3.0955286318784165</v>
      </c>
      <c r="AZ46" s="795">
        <v>3.1059189886526331</v>
      </c>
      <c r="BA46" s="795">
        <v>4.1033624317168655</v>
      </c>
      <c r="BB46" s="795">
        <v>4.8452045326974948</v>
      </c>
      <c r="BC46" s="795">
        <v>7.468793419369792</v>
      </c>
      <c r="BD46" s="795">
        <v>12.16254677835196</v>
      </c>
      <c r="BE46" s="795">
        <v>11.999474705632064</v>
      </c>
      <c r="BF46" s="795">
        <v>13.848239624494859</v>
      </c>
      <c r="BG46" s="795">
        <v>17.282197328212426</v>
      </c>
      <c r="BH46" s="284"/>
      <c r="BI46" s="795"/>
      <c r="BJ46" s="795"/>
      <c r="BK46" s="795"/>
      <c r="BL46" s="795"/>
      <c r="BM46" s="795"/>
      <c r="BN46" s="795"/>
      <c r="BO46" s="795"/>
      <c r="BP46" s="795"/>
      <c r="BQ46" s="795"/>
      <c r="BR46" s="795"/>
      <c r="BS46" s="795">
        <f t="shared" si="115"/>
        <v>14.723014461429564</v>
      </c>
      <c r="BT46" s="795">
        <f t="shared" si="116"/>
        <v>14.723014461429564</v>
      </c>
      <c r="BU46" s="795">
        <f t="shared" si="117"/>
        <v>13.76042786458336</v>
      </c>
      <c r="BV46" s="791">
        <f t="shared" si="30"/>
        <v>13.76042786458336</v>
      </c>
      <c r="BW46" s="792">
        <f t="shared" si="118"/>
        <v>6.9692129474418767</v>
      </c>
      <c r="BX46" s="792">
        <f t="shared" si="119"/>
        <v>10.141693643891063</v>
      </c>
      <c r="BY46" s="792">
        <f t="shared" si="120"/>
        <v>6.0712732704094767</v>
      </c>
      <c r="BZ46" s="792">
        <f t="shared" si="29"/>
        <v>6.2014476205310496</v>
      </c>
      <c r="CA46" s="792">
        <f t="shared" si="16"/>
        <v>8.9485669644143613</v>
      </c>
      <c r="CB46" s="792">
        <f t="shared" si="17"/>
        <v>19.468268125001856</v>
      </c>
      <c r="CC46" s="792">
        <f t="shared" si="18"/>
        <v>25.847714330126923</v>
      </c>
      <c r="CD46" s="31"/>
      <c r="CE46" s="878" t="str">
        <f>B46</f>
        <v>Hydrogen Stationary &amp; Other</v>
      </c>
      <c r="CF46" s="795" t="str">
        <f t="shared" si="136"/>
        <v>†</v>
      </c>
      <c r="CG46" s="795" t="str">
        <f t="shared" si="136"/>
        <v>†</v>
      </c>
      <c r="CH46" s="795" t="str">
        <f t="shared" si="136"/>
        <v>†</v>
      </c>
      <c r="CI46" s="795" t="str">
        <f t="shared" si="136"/>
        <v>†</v>
      </c>
      <c r="CJ46" s="795" t="str">
        <f t="shared" si="136"/>
        <v>†</v>
      </c>
      <c r="CK46" s="795" t="str">
        <f t="shared" si="136"/>
        <v>†</v>
      </c>
      <c r="CL46" s="795">
        <f t="shared" si="136"/>
        <v>29.446028922859128</v>
      </c>
      <c r="CM46" s="795">
        <f t="shared" si="136"/>
        <v>27.520855729166719</v>
      </c>
      <c r="CN46" s="795">
        <f t="shared" si="136"/>
        <v>17.110906591332942</v>
      </c>
      <c r="CO46" s="795">
        <f t="shared" si="136"/>
        <v>12.272611746972949</v>
      </c>
      <c r="CP46" s="795">
        <f t="shared" si="136"/>
        <v>28.579907162136109</v>
      </c>
      <c r="CQ46" s="795">
        <f t="shared" si="136"/>
        <v>63.793783626326025</v>
      </c>
      <c r="CR46" s="795">
        <f t="shared" si="136"/>
        <v>84.011534904820081</v>
      </c>
      <c r="CS46" s="248">
        <f t="shared" si="37"/>
        <v>1.2321200437922615</v>
      </c>
      <c r="CT46" s="248">
        <f>Q46</f>
        <v>0.31692353281504881</v>
      </c>
      <c r="CU46" s="37"/>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1"/>
        <v>0</v>
      </c>
      <c r="DJ46" s="452">
        <f t="shared" si="121"/>
        <v>0</v>
      </c>
      <c r="DK46" s="452">
        <f t="shared" si="121"/>
        <v>0</v>
      </c>
      <c r="DL46" s="452">
        <f t="shared" si="122"/>
        <v>0</v>
      </c>
      <c r="DM46" s="452">
        <f t="shared" si="122"/>
        <v>0</v>
      </c>
      <c r="DN46" s="452">
        <f t="shared" si="122"/>
        <v>7.361507230714782</v>
      </c>
      <c r="DO46" s="452">
        <f t="shared" si="122"/>
        <v>7.361507230714782</v>
      </c>
      <c r="DP46" s="452">
        <f t="shared" si="122"/>
        <v>7.361507230714782</v>
      </c>
      <c r="DQ46" s="452">
        <f t="shared" si="122"/>
        <v>7.361507230714782</v>
      </c>
      <c r="DR46" s="452">
        <f t="shared" si="122"/>
        <v>6.8802139322916798</v>
      </c>
      <c r="DS46" s="452">
        <f t="shared" si="122"/>
        <v>6.8802139322916798</v>
      </c>
      <c r="DT46" s="452">
        <f t="shared" si="122"/>
        <v>6.8802139322916798</v>
      </c>
      <c r="DU46" s="452">
        <f t="shared" si="122"/>
        <v>6.8802139322916798</v>
      </c>
      <c r="DV46" s="452">
        <f t="shared" si="122"/>
        <v>2.888914520318961</v>
      </c>
      <c r="DW46" s="452">
        <f t="shared" si="122"/>
        <v>4.0802984271229157</v>
      </c>
      <c r="DX46" s="452">
        <f t="shared" si="122"/>
        <v>4.1574561283778602</v>
      </c>
      <c r="DY46" s="452">
        <f t="shared" si="122"/>
        <v>5.9842375155132022</v>
      </c>
      <c r="DZ46" s="452">
        <f t="shared" si="123"/>
        <v>3.045835979582689</v>
      </c>
      <c r="EA46" s="452">
        <f t="shared" si="123"/>
        <v>3.0254372908267877</v>
      </c>
      <c r="EB46" s="452">
        <f t="shared" si="123"/>
        <v>3.0955286318784165</v>
      </c>
      <c r="EC46" s="452">
        <f t="shared" si="123"/>
        <v>3.1059189886526331</v>
      </c>
      <c r="ED46" s="452">
        <f t="shared" si="123"/>
        <v>4.1033624317168655</v>
      </c>
      <c r="EE46" s="452">
        <f t="shared" si="123"/>
        <v>4.8452045326974948</v>
      </c>
      <c r="EF46" s="452">
        <f t="shared" si="123"/>
        <v>7.468793419369792</v>
      </c>
      <c r="EG46" s="452">
        <f t="shared" si="123"/>
        <v>12.16254677835196</v>
      </c>
      <c r="EH46" s="452">
        <f t="shared" si="123"/>
        <v>11.999474705632064</v>
      </c>
      <c r="EI46" s="452">
        <f t="shared" si="123"/>
        <v>13.848239624494859</v>
      </c>
      <c r="EJ46" s="452">
        <f t="shared" si="123"/>
        <v>17.282197328212426</v>
      </c>
      <c r="EK46" s="452"/>
      <c r="EL46" s="452">
        <f t="shared" si="124"/>
        <v>0</v>
      </c>
      <c r="EM46" s="452">
        <f t="shared" si="124"/>
        <v>0</v>
      </c>
      <c r="EN46" s="452">
        <f t="shared" si="124"/>
        <v>0</v>
      </c>
      <c r="EO46" s="452">
        <f t="shared" si="124"/>
        <v>0</v>
      </c>
      <c r="EP46" s="452">
        <f t="shared" si="124"/>
        <v>0</v>
      </c>
      <c r="EQ46" s="452">
        <f t="shared" si="124"/>
        <v>0</v>
      </c>
      <c r="ER46" s="452">
        <f t="shared" si="124"/>
        <v>0</v>
      </c>
      <c r="ES46" s="452">
        <f t="shared" si="124"/>
        <v>0</v>
      </c>
      <c r="ET46" s="452">
        <f t="shared" si="124"/>
        <v>0</v>
      </c>
      <c r="EU46" s="452">
        <f t="shared" si="124"/>
        <v>0</v>
      </c>
      <c r="EV46" s="452">
        <f t="shared" si="124"/>
        <v>14.723014461429564</v>
      </c>
      <c r="EW46" s="452">
        <f t="shared" si="124"/>
        <v>14.723014461429564</v>
      </c>
      <c r="EX46" s="452">
        <f t="shared" si="124"/>
        <v>13.76042786458336</v>
      </c>
      <c r="EY46" s="452">
        <f t="shared" si="124"/>
        <v>13.76042786458336</v>
      </c>
      <c r="EZ46" s="452">
        <f t="shared" si="124"/>
        <v>6.9692129474418767</v>
      </c>
      <c r="FA46" s="452">
        <f t="shared" si="124"/>
        <v>10.141693643891063</v>
      </c>
      <c r="FB46" s="452">
        <f t="shared" si="125"/>
        <v>6.0712732704094767</v>
      </c>
      <c r="FC46" s="452">
        <f t="shared" si="125"/>
        <v>6.2014476205310496</v>
      </c>
      <c r="FD46" s="452">
        <f t="shared" si="125"/>
        <v>8.9485669644143613</v>
      </c>
      <c r="FE46" s="452">
        <f t="shared" si="125"/>
        <v>19.468268125001856</v>
      </c>
      <c r="FF46" s="452">
        <f t="shared" si="125"/>
        <v>25.847714330126923</v>
      </c>
    </row>
    <row r="47" spans="2:162" ht="10.5" x14ac:dyDescent="0.25">
      <c r="B47" s="250" t="s">
        <v>112</v>
      </c>
      <c r="C47" s="797">
        <v>-5</v>
      </c>
      <c r="D47" s="797">
        <v>50</v>
      </c>
      <c r="E47" s="797">
        <v>525</v>
      </c>
      <c r="F47" s="797">
        <v>460</v>
      </c>
      <c r="G47" s="797">
        <v>215</v>
      </c>
      <c r="H47" s="797">
        <v>280</v>
      </c>
      <c r="I47" s="797">
        <f>SUM(I48:I52)</f>
        <v>277.62433239024546</v>
      </c>
      <c r="J47" s="797">
        <f t="shared" ref="J47:O47" si="137">SUM(J48:J52)</f>
        <v>593.3185058112432</v>
      </c>
      <c r="K47" s="797">
        <f t="shared" si="137"/>
        <v>349.3966864581156</v>
      </c>
      <c r="L47" s="797">
        <f t="shared" si="137"/>
        <v>259.05262402515018</v>
      </c>
      <c r="M47" s="797">
        <f t="shared" si="137"/>
        <v>322.18486945228977</v>
      </c>
      <c r="N47" s="797">
        <f t="shared" si="137"/>
        <v>170.7684679396481</v>
      </c>
      <c r="O47" s="797">
        <f t="shared" si="137"/>
        <v>150.69031473361292</v>
      </c>
      <c r="P47" s="210">
        <f t="shared" si="10"/>
        <v>-0.46996744996140771</v>
      </c>
      <c r="Q47" s="499">
        <f t="shared" si="10"/>
        <v>-0.11757529623754115</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38">SUM(AL48:AL52)</f>
        <v>88.297372844297456</v>
      </c>
      <c r="AM47" s="798">
        <f t="shared" si="138"/>
        <v>52.620704983374424</v>
      </c>
      <c r="AN47" s="798">
        <f t="shared" si="138"/>
        <v>27.429779205334683</v>
      </c>
      <c r="AO47" s="798">
        <f t="shared" si="138"/>
        <v>309.41218174580774</v>
      </c>
      <c r="AP47" s="798">
        <f t="shared" si="138"/>
        <v>131.11869580663716</v>
      </c>
      <c r="AQ47" s="798">
        <f t="shared" si="138"/>
        <v>97.737661461344302</v>
      </c>
      <c r="AR47" s="798">
        <f t="shared" si="138"/>
        <v>55.049966797453891</v>
      </c>
      <c r="AS47" s="798">
        <f t="shared" si="138"/>
        <v>25.360804397888757</v>
      </c>
      <c r="AT47" s="798">
        <f t="shared" si="138"/>
        <v>112.80482379016719</v>
      </c>
      <c r="AU47" s="798">
        <f t="shared" si="138"/>
        <v>115.12969481982344</v>
      </c>
      <c r="AV47" s="798">
        <f t="shared" si="138"/>
        <v>96.101363450236178</v>
      </c>
      <c r="AW47" s="798">
        <f t="shared" si="138"/>
        <v>69.349104578281242</v>
      </c>
      <c r="AX47" s="798">
        <f t="shared" si="138"/>
        <v>84.482626008354586</v>
      </c>
      <c r="AY47" s="798">
        <f t="shared" si="138"/>
        <v>102.78472906456042</v>
      </c>
      <c r="AZ47" s="798">
        <f t="shared" si="138"/>
        <v>2.4361643739538952</v>
      </c>
      <c r="BA47" s="798">
        <f t="shared" si="138"/>
        <v>128.43212982217227</v>
      </c>
      <c r="BB47" s="798">
        <f t="shared" si="138"/>
        <v>46.831473413591077</v>
      </c>
      <c r="BC47" s="798">
        <f>SUM(BC48:BC52)</f>
        <v>86.124554845876219</v>
      </c>
      <c r="BD47" s="798">
        <f t="shared" ref="BD47:BG47" si="139">SUM(BD48:BD52)</f>
        <v>61.185489148427962</v>
      </c>
      <c r="BE47" s="798">
        <f t="shared" si="139"/>
        <v>64.380423588546407</v>
      </c>
      <c r="BF47" s="798">
        <f t="shared" si="139"/>
        <v>17.392129939697867</v>
      </c>
      <c r="BG47" s="798">
        <f t="shared" si="139"/>
        <v>68.830915393481831</v>
      </c>
      <c r="BH47" s="284"/>
      <c r="BI47" s="798">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81" t="s">
        <v>112</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10">
        <f t="shared" si="37"/>
        <v>-0.46996744996140771</v>
      </c>
      <c r="CT47" s="210">
        <f>Q47</f>
        <v>-0.11757529623754115</v>
      </c>
      <c r="CU47" s="37"/>
      <c r="CV47" s="444">
        <f t="shared" si="121"/>
        <v>15</v>
      </c>
      <c r="CW47" s="444">
        <f t="shared" si="121"/>
        <v>40</v>
      </c>
      <c r="CX47" s="444">
        <f t="shared" si="121"/>
        <v>45</v>
      </c>
      <c r="CY47" s="444">
        <f t="shared" si="121"/>
        <v>75</v>
      </c>
      <c r="CZ47" s="444">
        <f t="shared" si="121"/>
        <v>180</v>
      </c>
      <c r="DA47" s="444">
        <f t="shared" si="121"/>
        <v>220</v>
      </c>
      <c r="DB47" s="444">
        <f t="shared" si="121"/>
        <v>150</v>
      </c>
      <c r="DC47" s="444">
        <f t="shared" si="121"/>
        <v>115</v>
      </c>
      <c r="DD47" s="444">
        <f t="shared" si="121"/>
        <v>80</v>
      </c>
      <c r="DE47" s="444">
        <f t="shared" si="121"/>
        <v>115</v>
      </c>
      <c r="DF47" s="444">
        <f t="shared" si="121"/>
        <v>30</v>
      </c>
      <c r="DG47" s="444">
        <f t="shared" si="121"/>
        <v>75</v>
      </c>
      <c r="DH47" s="444">
        <f t="shared" si="121"/>
        <v>45</v>
      </c>
      <c r="DI47" s="444">
        <f t="shared" si="121"/>
        <v>65</v>
      </c>
      <c r="DJ47" s="444">
        <f t="shared" si="121"/>
        <v>85</v>
      </c>
      <c r="DK47" s="444">
        <f t="shared" si="121"/>
        <v>70</v>
      </c>
      <c r="DL47" s="444">
        <f t="shared" si="122"/>
        <v>70</v>
      </c>
      <c r="DM47" s="444">
        <f t="shared" si="122"/>
        <v>50</v>
      </c>
      <c r="DN47" s="444">
        <f t="shared" si="122"/>
        <v>109.27647535723891</v>
      </c>
      <c r="DO47" s="444">
        <f t="shared" si="122"/>
        <v>88.297372844297456</v>
      </c>
      <c r="DP47" s="444">
        <f t="shared" si="122"/>
        <v>52.620704983374424</v>
      </c>
      <c r="DQ47" s="444">
        <f t="shared" si="122"/>
        <v>27.429779205334683</v>
      </c>
      <c r="DR47" s="444">
        <f t="shared" si="122"/>
        <v>309.41218174580774</v>
      </c>
      <c r="DS47" s="444">
        <f t="shared" si="122"/>
        <v>131.11869580663716</v>
      </c>
      <c r="DT47" s="444">
        <f t="shared" si="122"/>
        <v>97.737661461344302</v>
      </c>
      <c r="DU47" s="444">
        <f t="shared" si="122"/>
        <v>55.049966797453891</v>
      </c>
      <c r="DV47" s="444">
        <f t="shared" si="122"/>
        <v>25.360804397888757</v>
      </c>
      <c r="DW47" s="444">
        <f t="shared" si="122"/>
        <v>112.80482379016719</v>
      </c>
      <c r="DX47" s="444">
        <f t="shared" si="122"/>
        <v>115.12969481982344</v>
      </c>
      <c r="DY47" s="444">
        <f t="shared" si="122"/>
        <v>96.101363450236178</v>
      </c>
      <c r="DZ47" s="444">
        <f t="shared" si="123"/>
        <v>69.349104578281242</v>
      </c>
      <c r="EA47" s="444">
        <f t="shared" si="123"/>
        <v>84.482626008354586</v>
      </c>
      <c r="EB47" s="444">
        <f t="shared" si="123"/>
        <v>102.78472906456042</v>
      </c>
      <c r="EC47" s="444">
        <f t="shared" si="123"/>
        <v>2.4361643739538952</v>
      </c>
      <c r="ED47" s="444">
        <f t="shared" si="123"/>
        <v>128.43212982217227</v>
      </c>
      <c r="EE47" s="444">
        <f t="shared" si="123"/>
        <v>46.831473413591077</v>
      </c>
      <c r="EF47" s="444">
        <f t="shared" si="123"/>
        <v>86.124554845876219</v>
      </c>
      <c r="EG47" s="444">
        <f>BD47</f>
        <v>61.185489148427962</v>
      </c>
      <c r="EH47" s="444">
        <f t="shared" si="123"/>
        <v>64.380423588546407</v>
      </c>
      <c r="EI47" s="444">
        <f t="shared" si="123"/>
        <v>17.392129939697867</v>
      </c>
      <c r="EJ47" s="444">
        <f t="shared" si="123"/>
        <v>68.830915393481831</v>
      </c>
      <c r="EK47" s="444"/>
      <c r="EL47" s="444">
        <f t="shared" si="124"/>
        <v>-5</v>
      </c>
      <c r="EM47" s="444">
        <f t="shared" si="124"/>
        <v>55</v>
      </c>
      <c r="EN47" s="444">
        <f t="shared" si="124"/>
        <v>120</v>
      </c>
      <c r="EO47" s="444">
        <f t="shared" si="124"/>
        <v>400</v>
      </c>
      <c r="EP47" s="444">
        <f t="shared" si="124"/>
        <v>265</v>
      </c>
      <c r="EQ47" s="444">
        <f t="shared" si="124"/>
        <v>195</v>
      </c>
      <c r="ER47" s="444">
        <f t="shared" si="124"/>
        <v>105</v>
      </c>
      <c r="ES47" s="444">
        <f t="shared" si="124"/>
        <v>110</v>
      </c>
      <c r="ET47" s="444">
        <f t="shared" si="124"/>
        <v>155</v>
      </c>
      <c r="EU47" s="444">
        <f>BR47</f>
        <v>120</v>
      </c>
      <c r="EV47" s="444">
        <f t="shared" si="124"/>
        <v>197.57384820153635</v>
      </c>
      <c r="EW47" s="444">
        <f t="shared" si="124"/>
        <v>80.050484188709106</v>
      </c>
      <c r="EX47" s="444">
        <f t="shared" si="124"/>
        <v>80.050484188709106</v>
      </c>
      <c r="EY47" s="444">
        <f t="shared" si="124"/>
        <v>152.78762825879818</v>
      </c>
      <c r="EZ47" s="444">
        <f t="shared" si="124"/>
        <v>138.16562818805596</v>
      </c>
      <c r="FA47" s="444">
        <f t="shared" si="124"/>
        <v>211.23105827005963</v>
      </c>
      <c r="FB47" s="444">
        <f t="shared" si="125"/>
        <v>153.83173058663584</v>
      </c>
      <c r="FC47" s="444">
        <f t="shared" si="125"/>
        <v>105.22089343851432</v>
      </c>
      <c r="FD47" s="444">
        <f t="shared" si="125"/>
        <v>175.26360323576336</v>
      </c>
      <c r="FE47" s="444">
        <f t="shared" si="125"/>
        <v>150.50497843442264</v>
      </c>
      <c r="FF47" s="444">
        <f t="shared" si="125"/>
        <v>81.772553528244273</v>
      </c>
    </row>
    <row r="48" spans="2:162" ht="10.5" x14ac:dyDescent="0.25">
      <c r="B48" s="10" t="s">
        <v>15</v>
      </c>
      <c r="C48" s="800"/>
      <c r="D48" s="800"/>
      <c r="E48" s="800"/>
      <c r="F48" s="800"/>
      <c r="G48" s="800"/>
      <c r="H48" s="800"/>
      <c r="I48" s="800">
        <v>155.41800000000001</v>
      </c>
      <c r="J48" s="800">
        <v>234.41024999999999</v>
      </c>
      <c r="K48" s="800">
        <v>255.88475</v>
      </c>
      <c r="L48" s="800">
        <v>258.18680000000001</v>
      </c>
      <c r="M48" s="800">
        <v>169.397325</v>
      </c>
      <c r="N48" s="800">
        <v>118.58092000000002</v>
      </c>
      <c r="O48" s="800">
        <v>130.43901200000002</v>
      </c>
      <c r="P48" s="501">
        <f t="shared" si="10"/>
        <v>-0.29998351508797427</v>
      </c>
      <c r="Q48" s="501">
        <f t="shared" si="10"/>
        <v>9.9999999999999867E-2</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4"/>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15</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8"/>
      <c r="CT48" s="208"/>
      <c r="CU48" s="37"/>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row>
    <row r="49" spans="2:162" ht="10.5" x14ac:dyDescent="0.25">
      <c r="B49" s="10" t="s">
        <v>16</v>
      </c>
      <c r="C49" s="800"/>
      <c r="D49" s="800"/>
      <c r="E49" s="800"/>
      <c r="F49" s="800"/>
      <c r="G49" s="800"/>
      <c r="H49" s="800"/>
      <c r="I49" s="800">
        <v>52.417000000000002</v>
      </c>
      <c r="J49" s="800">
        <v>75.202750000000009</v>
      </c>
      <c r="K49" s="800">
        <v>60.96875</v>
      </c>
      <c r="L49" s="800">
        <v>44.445499999999996</v>
      </c>
      <c r="M49" s="800">
        <v>23.646625</v>
      </c>
      <c r="N49" s="800">
        <v>24.299999999999997</v>
      </c>
      <c r="O49" s="800">
        <v>26.73</v>
      </c>
      <c r="P49" s="501">
        <f t="shared" si="10"/>
        <v>2.7630792977856089E-2</v>
      </c>
      <c r="Q49" s="501">
        <f t="shared" si="10"/>
        <v>0.10000000000000009</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4"/>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16</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8"/>
      <c r="CT49" s="208"/>
      <c r="CU49" s="37"/>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row>
    <row r="50" spans="2:162" ht="10.5" x14ac:dyDescent="0.25">
      <c r="B50" s="10" t="s">
        <v>17</v>
      </c>
      <c r="C50" s="800"/>
      <c r="D50" s="800"/>
      <c r="E50" s="800"/>
      <c r="F50" s="800"/>
      <c r="G50" s="800"/>
      <c r="H50" s="800"/>
      <c r="I50" s="800">
        <v>46</v>
      </c>
      <c r="J50" s="800">
        <v>240</v>
      </c>
      <c r="K50" s="800">
        <v>-26</v>
      </c>
      <c r="L50" s="800">
        <v>-114</v>
      </c>
      <c r="M50" s="800">
        <v>54</v>
      </c>
      <c r="N50" s="800">
        <v>-40</v>
      </c>
      <c r="O50" s="800">
        <v>-80</v>
      </c>
      <c r="P50" s="501" t="str">
        <f t="shared" si="10"/>
        <v>N/A</v>
      </c>
      <c r="Q50" s="501" t="str">
        <f t="shared" si="10"/>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4"/>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17</v>
      </c>
      <c r="CF50" s="7"/>
      <c r="CG50" s="7"/>
      <c r="CH50" s="7"/>
      <c r="CI50" s="7"/>
      <c r="CJ50" s="7"/>
      <c r="CK50" s="7"/>
      <c r="CL50" s="7">
        <f t="shared" si="141"/>
        <v>46</v>
      </c>
      <c r="CM50" s="7">
        <f t="shared" si="141"/>
        <v>240</v>
      </c>
      <c r="CN50" s="7">
        <f t="shared" si="141"/>
        <v>-26</v>
      </c>
      <c r="CO50" s="7">
        <f t="shared" si="136"/>
        <v>-114</v>
      </c>
      <c r="CP50" s="7">
        <f t="shared" si="136"/>
        <v>54</v>
      </c>
      <c r="CQ50" s="7"/>
      <c r="CR50" s="7"/>
      <c r="CS50" s="208"/>
      <c r="CT50" s="208"/>
      <c r="CU50" s="37"/>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row>
    <row r="51" spans="2:162" ht="10.5" x14ac:dyDescent="0.25">
      <c r="B51" s="10" t="s">
        <v>18</v>
      </c>
      <c r="C51" s="800"/>
      <c r="D51" s="800"/>
      <c r="E51" s="800"/>
      <c r="F51" s="800"/>
      <c r="G51" s="800"/>
      <c r="H51" s="800"/>
      <c r="I51" s="800">
        <v>14.789332390245471</v>
      </c>
      <c r="J51" s="800">
        <v>22.505505811243108</v>
      </c>
      <c r="K51" s="800">
        <v>25.543186458115599</v>
      </c>
      <c r="L51" s="800">
        <v>37.616345427363477</v>
      </c>
      <c r="M51" s="800">
        <v>51.832222222222221</v>
      </c>
      <c r="N51" s="800">
        <v>61.037481999999997</v>
      </c>
      <c r="O51" s="800">
        <v>67.141230199999995</v>
      </c>
      <c r="P51" s="501">
        <f t="shared" si="10"/>
        <v>0.17759724324208448</v>
      </c>
      <c r="Q51" s="501">
        <f t="shared" si="10"/>
        <v>9.9999999999999867E-2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4"/>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8"/>
      <c r="CT51" s="208"/>
      <c r="CU51" s="37"/>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row>
    <row r="52" spans="2:162" ht="10.5" x14ac:dyDescent="0.25">
      <c r="B52" s="10" t="s">
        <v>19</v>
      </c>
      <c r="C52" s="800"/>
      <c r="D52" s="800"/>
      <c r="E52" s="800"/>
      <c r="F52" s="800"/>
      <c r="G52" s="800"/>
      <c r="H52" s="800"/>
      <c r="I52" s="800">
        <v>9</v>
      </c>
      <c r="J52" s="800">
        <v>21.2</v>
      </c>
      <c r="K52" s="800">
        <v>33</v>
      </c>
      <c r="L52" s="800">
        <v>32.803978597786696</v>
      </c>
      <c r="M52" s="800">
        <v>23.30869723006753</v>
      </c>
      <c r="N52" s="800">
        <v>6.8500659396481023</v>
      </c>
      <c r="O52" s="800">
        <v>6.3800725336129123</v>
      </c>
      <c r="P52" s="501">
        <f t="shared" si="10"/>
        <v>-0.70611545244100049</v>
      </c>
      <c r="Q52" s="501">
        <f t="shared" si="10"/>
        <v>-6.8611515593576033E-2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4"/>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19</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8"/>
      <c r="CT52" s="208"/>
      <c r="CU52" s="37"/>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row>
    <row r="53" spans="2:162" s="432" customFormat="1" ht="10.5" x14ac:dyDescent="0.25">
      <c r="B53" s="877" t="s">
        <v>232</v>
      </c>
      <c r="C53" s="872"/>
      <c r="D53" s="872"/>
      <c r="E53" s="872"/>
      <c r="F53" s="872"/>
      <c r="G53" s="872"/>
      <c r="H53" s="872"/>
      <c r="I53" s="872">
        <v>16.352667609754526</v>
      </c>
      <c r="J53" s="872">
        <v>22.930494188756892</v>
      </c>
      <c r="K53" s="872">
        <v>26.8688135418844</v>
      </c>
      <c r="L53" s="872">
        <v>90.028654572636526</v>
      </c>
      <c r="M53" s="872">
        <v>134.36577777777779</v>
      </c>
      <c r="N53" s="872">
        <v>157.21393</v>
      </c>
      <c r="O53" s="872">
        <v>169.7910444</v>
      </c>
      <c r="P53" s="873">
        <f t="shared" si="10"/>
        <v>0.17004443095629496</v>
      </c>
      <c r="Q53" s="873">
        <f t="shared" si="10"/>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13.4344067709422</v>
      </c>
      <c r="AP53" s="875">
        <v>6.7172033854711</v>
      </c>
      <c r="AQ53" s="875">
        <v>3.35860169273555</v>
      </c>
      <c r="AR53" s="875">
        <v>3.35860169273555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284"/>
      <c r="BI53" s="875"/>
      <c r="BJ53" s="876"/>
      <c r="BK53" s="876"/>
      <c r="BL53" s="876"/>
      <c r="BM53" s="876"/>
      <c r="BN53" s="876"/>
      <c r="BO53" s="876"/>
      <c r="BP53" s="876"/>
      <c r="BQ53" s="876"/>
      <c r="BR53" s="876"/>
      <c r="BS53" s="876">
        <f t="shared" si="115"/>
        <v>8.1763338048772631</v>
      </c>
      <c r="BT53" s="876">
        <f t="shared" si="116"/>
        <v>8.1763338048772631</v>
      </c>
      <c r="BU53" s="876">
        <f t="shared" si="140"/>
        <v>8.1763338048772631</v>
      </c>
      <c r="BV53" s="875">
        <f t="shared" si="30"/>
        <v>6.7172033854711</v>
      </c>
      <c r="BW53" s="875">
        <f t="shared" si="118"/>
        <v>13.4344067709422</v>
      </c>
      <c r="BX53" s="875">
        <f t="shared" si="119"/>
        <v>13.4344067709422</v>
      </c>
      <c r="BY53" s="875">
        <f t="shared" si="120"/>
        <v>45.014327286318263</v>
      </c>
      <c r="BZ53" s="875">
        <f t="shared" si="29"/>
        <v>45.014327286318263</v>
      </c>
      <c r="CA53" s="875">
        <f t="shared" si="16"/>
        <v>51.058995555555562</v>
      </c>
      <c r="CB53" s="875">
        <f t="shared" si="17"/>
        <v>88.273102222222235</v>
      </c>
      <c r="CC53" s="875">
        <f t="shared" si="18"/>
        <v>94.102000000000004</v>
      </c>
      <c r="CD53" s="875"/>
      <c r="CE53" s="877" t="str">
        <f>B53</f>
        <v>China Bars ≥ 500g</v>
      </c>
      <c r="CF53" s="876"/>
      <c r="CG53" s="876"/>
      <c r="CH53" s="876"/>
      <c r="CI53" s="876"/>
      <c r="CJ53" s="876"/>
      <c r="CK53" s="876"/>
      <c r="CL53" s="876">
        <f>I53</f>
        <v>16.352667609754526</v>
      </c>
      <c r="CM53" s="876">
        <f t="shared" si="141"/>
        <v>22.930494188756892</v>
      </c>
      <c r="CN53" s="876">
        <f t="shared" si="141"/>
        <v>26.8688135418844</v>
      </c>
      <c r="CO53" s="876">
        <f t="shared" si="136"/>
        <v>90.028654572636526</v>
      </c>
      <c r="CP53" s="876">
        <f t="shared" si="136"/>
        <v>134.36577777777779</v>
      </c>
      <c r="CQ53" s="876">
        <f t="shared" si="136"/>
        <v>157.21393</v>
      </c>
      <c r="CR53" s="876">
        <f t="shared" si="136"/>
        <v>169.7910444</v>
      </c>
      <c r="CS53" s="882">
        <f t="shared" si="136"/>
        <v>0.17004443095629496</v>
      </c>
      <c r="CT53" s="882">
        <f t="shared" si="136"/>
        <v>8.0000000000000071E-2</v>
      </c>
      <c r="CU53" s="876"/>
      <c r="CV53" s="876">
        <f t="shared" ref="CV53:EJ54" si="142">S53</f>
        <v>0</v>
      </c>
      <c r="CW53" s="876">
        <f t="shared" si="142"/>
        <v>0</v>
      </c>
      <c r="CX53" s="876">
        <f t="shared" si="142"/>
        <v>0</v>
      </c>
      <c r="CY53" s="876">
        <f t="shared" si="142"/>
        <v>0</v>
      </c>
      <c r="CZ53" s="876">
        <f t="shared" si="142"/>
        <v>0</v>
      </c>
      <c r="DA53" s="876">
        <f t="shared" si="142"/>
        <v>0</v>
      </c>
      <c r="DB53" s="876">
        <f t="shared" si="142"/>
        <v>0</v>
      </c>
      <c r="DC53" s="876">
        <f t="shared" si="142"/>
        <v>0</v>
      </c>
      <c r="DD53" s="876">
        <f t="shared" si="142"/>
        <v>0</v>
      </c>
      <c r="DE53" s="876">
        <f t="shared" si="142"/>
        <v>0</v>
      </c>
      <c r="DF53" s="876">
        <f t="shared" si="142"/>
        <v>0</v>
      </c>
      <c r="DG53" s="876">
        <f t="shared" si="142"/>
        <v>0</v>
      </c>
      <c r="DH53" s="876">
        <f t="shared" si="142"/>
        <v>0</v>
      </c>
      <c r="DI53" s="876">
        <f t="shared" si="142"/>
        <v>0</v>
      </c>
      <c r="DJ53" s="876">
        <f t="shared" si="142"/>
        <v>0</v>
      </c>
      <c r="DK53" s="876">
        <f t="shared" si="142"/>
        <v>0</v>
      </c>
      <c r="DL53" s="876">
        <f t="shared" si="142"/>
        <v>0</v>
      </c>
      <c r="DM53" s="876">
        <f t="shared" si="142"/>
        <v>0</v>
      </c>
      <c r="DN53" s="876">
        <f t="shared" si="142"/>
        <v>4.0881669024386316</v>
      </c>
      <c r="DO53" s="876">
        <f t="shared" si="142"/>
        <v>4.0881669024386316</v>
      </c>
      <c r="DP53" s="876">
        <f t="shared" si="142"/>
        <v>4.0881669024386316</v>
      </c>
      <c r="DQ53" s="876">
        <f t="shared" si="142"/>
        <v>4.0881669024386316</v>
      </c>
      <c r="DR53" s="876">
        <f t="shared" si="142"/>
        <v>13.4344067709422</v>
      </c>
      <c r="DS53" s="876">
        <f t="shared" si="142"/>
        <v>6.7172033854711</v>
      </c>
      <c r="DT53" s="876">
        <f t="shared" si="142"/>
        <v>3.35860169273555</v>
      </c>
      <c r="DU53" s="876">
        <f t="shared" si="142"/>
        <v>3.35860169273555</v>
      </c>
      <c r="DV53" s="876">
        <f t="shared" si="142"/>
        <v>6.7172033854711</v>
      </c>
      <c r="DW53" s="876">
        <f t="shared" si="142"/>
        <v>6.7172033854711</v>
      </c>
      <c r="DX53" s="876">
        <f t="shared" si="142"/>
        <v>6.7172033854711</v>
      </c>
      <c r="DY53" s="876">
        <f t="shared" si="142"/>
        <v>6.7172033854711</v>
      </c>
      <c r="DZ53" s="876">
        <f t="shared" si="142"/>
        <v>22.507163643159132</v>
      </c>
      <c r="EA53" s="876">
        <f t="shared" si="142"/>
        <v>22.507163643159132</v>
      </c>
      <c r="EB53" s="876">
        <f t="shared" si="142"/>
        <v>22.507163643159132</v>
      </c>
      <c r="EC53" s="876">
        <f t="shared" si="142"/>
        <v>22.507163643159132</v>
      </c>
      <c r="ED53" s="876">
        <f t="shared" si="142"/>
        <v>30.904128888888895</v>
      </c>
      <c r="EE53" s="876">
        <f t="shared" si="142"/>
        <v>20.154866666666667</v>
      </c>
      <c r="EF53" s="876">
        <f t="shared" si="142"/>
        <v>34.935102222222227</v>
      </c>
      <c r="EG53" s="876">
        <f t="shared" si="142"/>
        <v>48.371680000000005</v>
      </c>
      <c r="EH53" s="876">
        <f t="shared" si="142"/>
        <v>53.338000000000001</v>
      </c>
      <c r="EI53" s="876">
        <f t="shared" si="142"/>
        <v>40.763999999999996</v>
      </c>
      <c r="EJ53" s="876">
        <f t="shared" si="142"/>
        <v>30.0533</v>
      </c>
      <c r="EK53" s="871"/>
      <c r="EL53" s="452">
        <f t="shared" ref="EL53:FF54" si="143">BI53</f>
        <v>0</v>
      </c>
      <c r="EM53" s="452">
        <f t="shared" si="143"/>
        <v>0</v>
      </c>
      <c r="EN53" s="452">
        <f t="shared" si="143"/>
        <v>0</v>
      </c>
      <c r="EO53" s="452">
        <f t="shared" si="143"/>
        <v>0</v>
      </c>
      <c r="EP53" s="452">
        <f t="shared" si="143"/>
        <v>0</v>
      </c>
      <c r="EQ53" s="452">
        <f t="shared" si="143"/>
        <v>0</v>
      </c>
      <c r="ER53" s="452">
        <f t="shared" si="143"/>
        <v>0</v>
      </c>
      <c r="ES53" s="452">
        <f t="shared" si="143"/>
        <v>0</v>
      </c>
      <c r="ET53" s="452">
        <f t="shared" si="143"/>
        <v>0</v>
      </c>
      <c r="EU53" s="452">
        <f t="shared" si="143"/>
        <v>0</v>
      </c>
      <c r="EV53" s="452">
        <f t="shared" si="143"/>
        <v>8.1763338048772631</v>
      </c>
      <c r="EW53" s="452">
        <f t="shared" si="143"/>
        <v>8.1763338048772631</v>
      </c>
      <c r="EX53" s="452">
        <f t="shared" si="143"/>
        <v>8.1763338048772631</v>
      </c>
      <c r="EY53" s="452">
        <f t="shared" si="143"/>
        <v>6.7172033854711</v>
      </c>
      <c r="EZ53" s="452">
        <f t="shared" si="143"/>
        <v>13.4344067709422</v>
      </c>
      <c r="FA53" s="452">
        <f t="shared" si="143"/>
        <v>13.4344067709422</v>
      </c>
      <c r="FB53" s="452">
        <f t="shared" si="143"/>
        <v>45.014327286318263</v>
      </c>
      <c r="FC53" s="452">
        <f t="shared" si="143"/>
        <v>45.014327286318263</v>
      </c>
      <c r="FD53" s="452">
        <f t="shared" si="143"/>
        <v>51.058995555555562</v>
      </c>
      <c r="FE53" s="452">
        <f t="shared" si="143"/>
        <v>88.273102222222235</v>
      </c>
      <c r="FF53" s="452">
        <f t="shared" si="143"/>
        <v>94.102000000000004</v>
      </c>
    </row>
    <row r="54" spans="2:162" s="432" customFormat="1" ht="10.5" x14ac:dyDescent="0.25">
      <c r="B54" s="20" t="s">
        <v>103</v>
      </c>
      <c r="C54" s="864">
        <v>905</v>
      </c>
      <c r="D54" s="864">
        <v>215</v>
      </c>
      <c r="E54" s="864">
        <v>-240</v>
      </c>
      <c r="F54" s="864">
        <v>-10</v>
      </c>
      <c r="G54" s="864">
        <v>105</v>
      </c>
      <c r="H54" s="864">
        <v>-245</v>
      </c>
      <c r="I54" s="864">
        <f>SUM(I55:I58)</f>
        <v>990.6481031776417</v>
      </c>
      <c r="J54" s="864">
        <f t="shared" ref="J54:O54" si="144">SUM(J55:J58)</f>
        <v>507.24591859579829</v>
      </c>
      <c r="K54" s="864">
        <f t="shared" si="144"/>
        <v>-241.04985259999987</v>
      </c>
      <c r="L54" s="864">
        <f t="shared" si="144"/>
        <v>-557.63930619999985</v>
      </c>
      <c r="M54" s="864">
        <f t="shared" si="144"/>
        <v>-74.216179800000276</v>
      </c>
      <c r="N54" s="864">
        <f t="shared" si="144"/>
        <v>150</v>
      </c>
      <c r="O54" s="864">
        <f t="shared" si="144"/>
        <v>50</v>
      </c>
      <c r="P54" s="210" t="str">
        <f t="shared" si="10"/>
        <v>N/A</v>
      </c>
      <c r="Q54" s="210">
        <f t="shared" si="10"/>
        <v>-0.66666666666666674</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4"/>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78" t="s">
        <v>103</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10" t="str">
        <f t="shared" si="141"/>
        <v>N/A</v>
      </c>
      <c r="CT54" s="210">
        <f t="shared" si="141"/>
        <v>-0.66666666666666674</v>
      </c>
      <c r="CU54" s="31"/>
      <c r="CV54" s="444">
        <f t="shared" si="142"/>
        <v>-95</v>
      </c>
      <c r="CW54" s="444">
        <f t="shared" si="142"/>
        <v>-30</v>
      </c>
      <c r="CX54" s="444">
        <f t="shared" si="142"/>
        <v>-50</v>
      </c>
      <c r="CY54" s="444">
        <f t="shared" si="142"/>
        <v>45</v>
      </c>
      <c r="CZ54" s="444">
        <f t="shared" si="142"/>
        <v>110</v>
      </c>
      <c r="DA54" s="444">
        <f t="shared" si="142"/>
        <v>-345</v>
      </c>
      <c r="DB54" s="444">
        <f t="shared" si="142"/>
        <v>-25</v>
      </c>
      <c r="DC54" s="444">
        <f t="shared" si="142"/>
        <v>-15</v>
      </c>
      <c r="DD54" s="444">
        <f t="shared" si="142"/>
        <v>-85</v>
      </c>
      <c r="DE54" s="444">
        <f t="shared" si="142"/>
        <v>115</v>
      </c>
      <c r="DF54" s="444">
        <f t="shared" si="142"/>
        <v>60</v>
      </c>
      <c r="DG54" s="444">
        <f t="shared" si="142"/>
        <v>30</v>
      </c>
      <c r="DH54" s="444">
        <f t="shared" si="142"/>
        <v>-40</v>
      </c>
      <c r="DI54" s="444">
        <f t="shared" si="142"/>
        <v>55</v>
      </c>
      <c r="DJ54" s="444">
        <f t="shared" si="142"/>
        <v>-15</v>
      </c>
      <c r="DK54" s="444">
        <f t="shared" si="142"/>
        <v>-125</v>
      </c>
      <c r="DL54" s="444">
        <f t="shared" si="142"/>
        <v>5</v>
      </c>
      <c r="DM54" s="444">
        <f t="shared" si="142"/>
        <v>-115</v>
      </c>
      <c r="DN54" s="444">
        <f t="shared" si="142"/>
        <v>687.30098298000007</v>
      </c>
      <c r="DO54" s="444">
        <f t="shared" si="142"/>
        <v>50.292911704479891</v>
      </c>
      <c r="DP54" s="444">
        <f t="shared" si="142"/>
        <v>207.02078668415976</v>
      </c>
      <c r="DQ54" s="444">
        <f t="shared" si="142"/>
        <v>46.033421809001943</v>
      </c>
      <c r="DR54" s="444">
        <f t="shared" si="142"/>
        <v>-215.94544478631991</v>
      </c>
      <c r="DS54" s="444">
        <f t="shared" si="142"/>
        <v>123.8353253826093</v>
      </c>
      <c r="DT54" s="444">
        <f t="shared" si="142"/>
        <v>525.73442329950888</v>
      </c>
      <c r="DU54" s="444">
        <f t="shared" si="142"/>
        <v>73.621614700000109</v>
      </c>
      <c r="DV54" s="444">
        <f t="shared" si="142"/>
        <v>100.38166739999974</v>
      </c>
      <c r="DW54" s="444">
        <f t="shared" si="142"/>
        <v>33.979730200000191</v>
      </c>
      <c r="DX54" s="444">
        <f t="shared" si="142"/>
        <v>-213.37130419999994</v>
      </c>
      <c r="DY54" s="444">
        <f t="shared" si="142"/>
        <v>-162.03994599999982</v>
      </c>
      <c r="DZ54" s="444">
        <f t="shared" si="142"/>
        <v>-166.41974060000015</v>
      </c>
      <c r="EA54" s="444">
        <f t="shared" si="142"/>
        <v>-111.71180959999987</v>
      </c>
      <c r="EB54" s="444">
        <f t="shared" si="142"/>
        <v>-217.28717849999998</v>
      </c>
      <c r="EC54" s="444">
        <f t="shared" si="142"/>
        <v>-62.220577499999798</v>
      </c>
      <c r="ED54" s="444">
        <f t="shared" si="142"/>
        <v>40.330283399999715</v>
      </c>
      <c r="EE54" s="444">
        <f t="shared" si="142"/>
        <v>155.21315000000007</v>
      </c>
      <c r="EF54" s="444">
        <f t="shared" si="142"/>
        <v>-98.747707000000077</v>
      </c>
      <c r="EG54" s="444">
        <f t="shared" si="142"/>
        <v>-171.0119062</v>
      </c>
      <c r="EH54" s="444">
        <f t="shared" si="142"/>
        <v>11.010812200000277</v>
      </c>
      <c r="EI54" s="444">
        <f t="shared" si="142"/>
        <v>444.05345099999931</v>
      </c>
      <c r="EJ54" s="444">
        <f t="shared" si="142"/>
        <v>-300.29840799999965</v>
      </c>
      <c r="EK54" s="444"/>
      <c r="EL54" s="444">
        <f t="shared" si="143"/>
        <v>340</v>
      </c>
      <c r="EM54" s="444">
        <f t="shared" si="143"/>
        <v>-125</v>
      </c>
      <c r="EN54" s="444">
        <f t="shared" si="143"/>
        <v>-5</v>
      </c>
      <c r="EO54" s="444">
        <f t="shared" si="143"/>
        <v>-235</v>
      </c>
      <c r="EP54" s="444">
        <f t="shared" si="143"/>
        <v>-40</v>
      </c>
      <c r="EQ54" s="444">
        <f t="shared" si="143"/>
        <v>30</v>
      </c>
      <c r="ER54" s="444">
        <f t="shared" si="143"/>
        <v>90</v>
      </c>
      <c r="ES54" s="444">
        <f t="shared" si="143"/>
        <v>15</v>
      </c>
      <c r="ET54" s="444">
        <f t="shared" si="143"/>
        <v>-140</v>
      </c>
      <c r="EU54" s="444">
        <f t="shared" si="143"/>
        <v>-110</v>
      </c>
      <c r="EV54" s="444">
        <f t="shared" si="143"/>
        <v>737.59389468448001</v>
      </c>
      <c r="EW54" s="444">
        <f t="shared" si="143"/>
        <v>253.0542084931617</v>
      </c>
      <c r="EX54" s="444">
        <f t="shared" si="143"/>
        <v>-92.110119403710627</v>
      </c>
      <c r="EY54" s="444">
        <f t="shared" si="143"/>
        <v>599.356037999509</v>
      </c>
      <c r="EZ54" s="444">
        <f t="shared" si="143"/>
        <v>134.36139759999992</v>
      </c>
      <c r="FA54" s="444">
        <f t="shared" si="143"/>
        <v>-375.41125019999976</v>
      </c>
      <c r="FB54" s="444">
        <f t="shared" si="143"/>
        <v>-278.13155019999999</v>
      </c>
      <c r="FC54" s="444">
        <f t="shared" si="143"/>
        <v>-279.5077559999998</v>
      </c>
      <c r="FD54" s="444">
        <f t="shared" si="143"/>
        <v>195.5434333999998</v>
      </c>
      <c r="FE54" s="444">
        <f t="shared" si="143"/>
        <v>-87.736894799999803</v>
      </c>
      <c r="FF54" s="444">
        <f t="shared" si="143"/>
        <v>455.06426319999957</v>
      </c>
    </row>
    <row r="55" spans="2:162" ht="10.5" x14ac:dyDescent="0.25">
      <c r="B55" s="10" t="s">
        <v>15</v>
      </c>
      <c r="C55" s="800"/>
      <c r="D55" s="800"/>
      <c r="E55" s="800"/>
      <c r="F55" s="800"/>
      <c r="G55" s="800"/>
      <c r="H55" s="800"/>
      <c r="I55" s="800">
        <v>125.23173499999987</v>
      </c>
      <c r="J55" s="800">
        <v>523.89902040000004</v>
      </c>
      <c r="K55" s="800">
        <v>-5.8925504999999063</v>
      </c>
      <c r="L55" s="800">
        <v>-101.52337489999994</v>
      </c>
      <c r="M55" s="800">
        <v>-60.93543000000016</v>
      </c>
      <c r="N55" s="800">
        <v>50</v>
      </c>
      <c r="O55" s="800">
        <v>50</v>
      </c>
      <c r="P55" s="501" t="str">
        <f t="shared" si="10"/>
        <v>N/A</v>
      </c>
      <c r="Q55" s="501">
        <f t="shared" si="10"/>
        <v>0</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4"/>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15</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8"/>
      <c r="CT55" s="208"/>
      <c r="CU55" s="37"/>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row>
    <row r="56" spans="2:162" ht="10.5" x14ac:dyDescent="0.25">
      <c r="B56" s="10" t="s">
        <v>16</v>
      </c>
      <c r="C56" s="800"/>
      <c r="D56" s="800"/>
      <c r="E56" s="800"/>
      <c r="F56" s="800"/>
      <c r="G56" s="800"/>
      <c r="H56" s="800"/>
      <c r="I56" s="800">
        <v>508.35892787764175</v>
      </c>
      <c r="J56" s="800">
        <v>237.22042819579832</v>
      </c>
      <c r="K56" s="800">
        <v>55.758257900000075</v>
      </c>
      <c r="L56" s="800">
        <v>-312.64948129999988</v>
      </c>
      <c r="M56" s="800">
        <v>-98.610808600000098</v>
      </c>
      <c r="N56" s="800">
        <v>150</v>
      </c>
      <c r="O56" s="800">
        <v>-50</v>
      </c>
      <c r="P56" s="501" t="str">
        <f t="shared" si="10"/>
        <v>N/A</v>
      </c>
      <c r="Q56" s="501" t="str">
        <f t="shared" si="10"/>
        <v>N/A</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4"/>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16</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8"/>
      <c r="CT56" s="208"/>
      <c r="CU56" s="37"/>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row>
    <row r="57" spans="2:162" ht="10.5" x14ac:dyDescent="0.25">
      <c r="B57" s="10" t="s">
        <v>17</v>
      </c>
      <c r="C57" s="800"/>
      <c r="D57" s="800"/>
      <c r="E57" s="800"/>
      <c r="F57" s="800"/>
      <c r="G57" s="800"/>
      <c r="H57" s="800"/>
      <c r="I57" s="800">
        <v>-12.70334969999999</v>
      </c>
      <c r="J57" s="800">
        <v>57.665439999999982</v>
      </c>
      <c r="K57" s="800">
        <v>-22.6035</v>
      </c>
      <c r="L57" s="800">
        <v>-27.636179999999989</v>
      </c>
      <c r="M57" s="800">
        <v>11.573638800000001</v>
      </c>
      <c r="N57" s="800">
        <v>0</v>
      </c>
      <c r="O57" s="800">
        <v>0</v>
      </c>
      <c r="P57" s="501">
        <f t="shared" si="10"/>
        <v>-1</v>
      </c>
      <c r="Q57" s="501" t="str">
        <f t="shared" si="10"/>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4"/>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17</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8"/>
      <c r="CT57" s="208"/>
      <c r="CU57" s="37"/>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row>
    <row r="58" spans="2:162" ht="10.5" x14ac:dyDescent="0.25">
      <c r="B58" s="259" t="s">
        <v>19</v>
      </c>
      <c r="C58" s="805"/>
      <c r="D58" s="805"/>
      <c r="E58" s="805"/>
      <c r="F58" s="805"/>
      <c r="G58" s="805"/>
      <c r="H58" s="805"/>
      <c r="I58" s="805">
        <v>369.76079000000004</v>
      </c>
      <c r="J58" s="805">
        <v>-311.53897000000001</v>
      </c>
      <c r="K58" s="805">
        <v>-268.31206000000003</v>
      </c>
      <c r="L58" s="805">
        <v>-115.83027000000001</v>
      </c>
      <c r="M58" s="805">
        <v>73.756419999999991</v>
      </c>
      <c r="N58" s="805">
        <v>-50</v>
      </c>
      <c r="O58" s="805">
        <v>50</v>
      </c>
      <c r="P58" s="513" t="str">
        <f t="shared" si="10"/>
        <v>N/A</v>
      </c>
      <c r="Q58" s="604" t="str">
        <f t="shared" si="10"/>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284"/>
      <c r="BI58" s="806"/>
      <c r="BJ58" s="806"/>
      <c r="BK58" s="806"/>
      <c r="BL58" s="806"/>
      <c r="BM58" s="806"/>
      <c r="BN58" s="806"/>
      <c r="BO58" s="806"/>
      <c r="BP58" s="806"/>
      <c r="BQ58" s="806"/>
      <c r="BR58" s="806"/>
      <c r="BS58" s="807">
        <f t="shared" si="115"/>
        <v>409.43823000000015</v>
      </c>
      <c r="BT58" s="807">
        <f t="shared" si="116"/>
        <v>-39.67744000000009</v>
      </c>
      <c r="BU58" s="807">
        <f t="shared" si="148"/>
        <v>-290.51423999999997</v>
      </c>
      <c r="BV58" s="777">
        <f t="shared" si="30"/>
        <v>-21.024730000000019</v>
      </c>
      <c r="BW58" s="778">
        <f t="shared" si="118"/>
        <v>-42.095949999999959</v>
      </c>
      <c r="BX58" s="778">
        <f t="shared" si="119"/>
        <v>-226.21611000000004</v>
      </c>
      <c r="BY58" s="778">
        <f t="shared" si="120"/>
        <v>-69.423339999999996</v>
      </c>
      <c r="BZ58" s="778">
        <f t="shared" si="29"/>
        <v>-46.40693000000001</v>
      </c>
      <c r="CA58" s="778">
        <f t="shared" si="16"/>
        <v>304.67739999999992</v>
      </c>
      <c r="CB58" s="778">
        <f t="shared" si="17"/>
        <v>-97.721629999999863</v>
      </c>
      <c r="CC58" s="778">
        <f t="shared" si="18"/>
        <v>-1.736830000000003</v>
      </c>
      <c r="CD58" s="37"/>
      <c r="CE58" s="271" t="s">
        <v>19</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7"/>
      <c r="CT58" s="217"/>
      <c r="CU58" s="37"/>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row>
    <row r="59" spans="2:162" s="432" customFormat="1" ht="10.5" x14ac:dyDescent="0.25">
      <c r="B59" s="275" t="s">
        <v>37</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-85</v>
      </c>
      <c r="O59" s="808">
        <v>50</v>
      </c>
      <c r="P59" s="210" t="str">
        <f t="shared" si="10"/>
        <v>N/A</v>
      </c>
      <c r="Q59" s="210" t="str">
        <f t="shared" si="10"/>
        <v>N/A</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4"/>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5" t="s">
        <v>37</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10" t="str">
        <f>P59</f>
        <v>N/A</v>
      </c>
      <c r="CT59" s="210" t="str">
        <f>Q59</f>
        <v>N/A</v>
      </c>
      <c r="CU59" s="809"/>
      <c r="CV59" s="444">
        <f t="shared" ref="CV59:EJ59" si="150">S59</f>
        <v>-95</v>
      </c>
      <c r="CW59" s="444">
        <f t="shared" si="150"/>
        <v>-10</v>
      </c>
      <c r="CX59" s="444">
        <f t="shared" si="150"/>
        <v>-5</v>
      </c>
      <c r="CY59" s="444">
        <f t="shared" si="150"/>
        <v>-5</v>
      </c>
      <c r="CZ59" s="444">
        <f t="shared" si="150"/>
        <v>-5</v>
      </c>
      <c r="DA59" s="444">
        <f t="shared" si="150"/>
        <v>30</v>
      </c>
      <c r="DB59" s="444">
        <f t="shared" si="150"/>
        <v>40</v>
      </c>
      <c r="DC59" s="444">
        <f t="shared" si="150"/>
        <v>-5</v>
      </c>
      <c r="DD59" s="444">
        <f t="shared" si="150"/>
        <v>55</v>
      </c>
      <c r="DE59" s="444">
        <f t="shared" si="150"/>
        <v>-5</v>
      </c>
      <c r="DF59" s="444">
        <f t="shared" si="150"/>
        <v>-10</v>
      </c>
      <c r="DG59" s="444">
        <f t="shared" si="150"/>
        <v>0</v>
      </c>
      <c r="DH59" s="444">
        <f t="shared" si="150"/>
        <v>-15</v>
      </c>
      <c r="DI59" s="444">
        <f t="shared" si="150"/>
        <v>-20</v>
      </c>
      <c r="DJ59" s="444">
        <f t="shared" si="150"/>
        <v>-10</v>
      </c>
      <c r="DK59" s="444">
        <f t="shared" si="150"/>
        <v>0</v>
      </c>
      <c r="DL59" s="444">
        <f t="shared" si="150"/>
        <v>-10</v>
      </c>
      <c r="DM59" s="444">
        <f t="shared" si="150"/>
        <v>0</v>
      </c>
      <c r="DN59" s="444">
        <f t="shared" si="150"/>
        <v>-3.7135677817608959</v>
      </c>
      <c r="DO59" s="444">
        <f t="shared" si="150"/>
        <v>-12.869987589821081</v>
      </c>
      <c r="DP59" s="444">
        <f t="shared" si="150"/>
        <v>-9.6579941485684895</v>
      </c>
      <c r="DQ59" s="444">
        <f t="shared" si="150"/>
        <v>6.0270832542961434</v>
      </c>
      <c r="DR59" s="444">
        <f t="shared" si="150"/>
        <v>-20.442004790457666</v>
      </c>
      <c r="DS59" s="444">
        <f t="shared" si="150"/>
        <v>138.14511871654315</v>
      </c>
      <c r="DT59" s="444">
        <f t="shared" si="150"/>
        <v>341.55213041940618</v>
      </c>
      <c r="DU59" s="444">
        <f t="shared" si="150"/>
        <v>-0.87135995949008427</v>
      </c>
      <c r="DV59" s="444">
        <f t="shared" si="150"/>
        <v>33.40237201601105</v>
      </c>
      <c r="DW59" s="444">
        <f t="shared" si="150"/>
        <v>49.009767711029298</v>
      </c>
      <c r="DX59" s="444">
        <f t="shared" si="150"/>
        <v>-172.95708121272526</v>
      </c>
      <c r="DY59" s="444">
        <f t="shared" si="150"/>
        <v>-48.050226791197126</v>
      </c>
      <c r="DZ59" s="444">
        <f t="shared" si="150"/>
        <v>-57.735225730223291</v>
      </c>
      <c r="EA59" s="444">
        <f t="shared" si="150"/>
        <v>-122.9511730673397</v>
      </c>
      <c r="EB59" s="444">
        <f t="shared" si="150"/>
        <v>-134.08010736733809</v>
      </c>
      <c r="EC59" s="444">
        <f t="shared" si="150"/>
        <v>7.2810757149516956</v>
      </c>
      <c r="ED59" s="444">
        <f t="shared" si="150"/>
        <v>29.100258089925571</v>
      </c>
      <c r="EE59" s="444">
        <f t="shared" si="150"/>
        <v>-26.918791116755351</v>
      </c>
      <c r="EF59" s="444">
        <f t="shared" si="150"/>
        <v>27.982422910604917</v>
      </c>
      <c r="EG59" s="444">
        <f t="shared" si="150"/>
        <v>-15.664570884305624</v>
      </c>
      <c r="EH59" s="444">
        <f t="shared" si="150"/>
        <v>-11.373055411770382</v>
      </c>
      <c r="EI59" s="444">
        <f t="shared" si="150"/>
        <v>-40.008904335524939</v>
      </c>
      <c r="EJ59" s="444">
        <f t="shared" si="150"/>
        <v>-24.742144163840084</v>
      </c>
      <c r="EK59" s="444"/>
      <c r="EL59" s="444">
        <f>BI59</f>
        <v>-10</v>
      </c>
      <c r="EM59" s="444">
        <f t="shared" ref="EM59:FF59" si="151">BJ59</f>
        <v>-105</v>
      </c>
      <c r="EN59" s="444">
        <f t="shared" si="151"/>
        <v>-10</v>
      </c>
      <c r="EO59" s="444">
        <f t="shared" si="151"/>
        <v>25</v>
      </c>
      <c r="EP59" s="444">
        <f t="shared" si="151"/>
        <v>35</v>
      </c>
      <c r="EQ59" s="444">
        <f t="shared" si="151"/>
        <v>50</v>
      </c>
      <c r="ER59" s="444">
        <f t="shared" si="151"/>
        <v>-10</v>
      </c>
      <c r="ES59" s="444">
        <f t="shared" si="151"/>
        <v>-35</v>
      </c>
      <c r="ET59" s="444">
        <f t="shared" si="151"/>
        <v>-10</v>
      </c>
      <c r="EU59" s="444">
        <f t="shared" si="151"/>
        <v>-10</v>
      </c>
      <c r="EV59" s="444">
        <f t="shared" si="151"/>
        <v>-16.583555371581976</v>
      </c>
      <c r="EW59" s="444">
        <f t="shared" si="151"/>
        <v>-3.630910894272346</v>
      </c>
      <c r="EX59" s="444">
        <f t="shared" si="151"/>
        <v>117.70311392608548</v>
      </c>
      <c r="EY59" s="444">
        <f t="shared" si="151"/>
        <v>340.68077045991612</v>
      </c>
      <c r="EZ59" s="444">
        <f t="shared" si="151"/>
        <v>82.412139727040341</v>
      </c>
      <c r="FA59" s="444">
        <f t="shared" si="151"/>
        <v>-221.00730800392239</v>
      </c>
      <c r="FB59" s="444">
        <f t="shared" si="151"/>
        <v>-180.68639879756299</v>
      </c>
      <c r="FC59" s="444">
        <f t="shared" si="151"/>
        <v>-126.79903165238639</v>
      </c>
      <c r="FD59" s="444">
        <f t="shared" si="151"/>
        <v>2.1814669731702203</v>
      </c>
      <c r="FE59" s="444">
        <f t="shared" si="151"/>
        <v>16.609367498834537</v>
      </c>
      <c r="FF59" s="444">
        <f t="shared" si="151"/>
        <v>-51.381959747295319</v>
      </c>
    </row>
    <row r="60" spans="2:162" ht="10.5" x14ac:dyDescent="0.25">
      <c r="B60" s="10"/>
      <c r="C60" s="810"/>
      <c r="D60" s="810"/>
      <c r="E60" s="810"/>
      <c r="F60" s="810"/>
      <c r="G60" s="810"/>
      <c r="H60" s="810"/>
      <c r="I60" s="810"/>
      <c r="J60" s="810"/>
      <c r="K60" s="810"/>
      <c r="L60" s="810"/>
      <c r="M60" s="810"/>
      <c r="N60" s="810"/>
      <c r="O60" s="810"/>
      <c r="P60" s="221"/>
      <c r="Q60" s="221"/>
      <c r="R60" s="900"/>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284"/>
      <c r="BI60" s="199"/>
      <c r="BJ60" s="199"/>
      <c r="BK60" s="199"/>
      <c r="BL60" s="199"/>
      <c r="BM60" s="199"/>
      <c r="BN60" s="199"/>
      <c r="BO60" s="199"/>
      <c r="BP60" s="199"/>
      <c r="BQ60" s="199"/>
      <c r="BR60" s="199"/>
      <c r="BS60" s="199"/>
      <c r="BT60" s="199"/>
      <c r="BU60" s="199"/>
      <c r="BV60" s="31"/>
      <c r="BW60" s="37"/>
      <c r="BX60" s="37"/>
      <c r="BY60" s="37"/>
      <c r="BZ60" s="37"/>
      <c r="CA60" s="37"/>
      <c r="CB60" s="37"/>
      <c r="CC60" s="37">
        <f t="shared" si="18"/>
        <v>0</v>
      </c>
      <c r="CD60" s="37"/>
      <c r="CE60" s="897"/>
      <c r="CV60" s="679"/>
      <c r="CW60" s="679"/>
      <c r="CX60" s="679"/>
      <c r="CY60" s="679"/>
      <c r="CZ60" s="679"/>
      <c r="DA60" s="679"/>
      <c r="DB60" s="679"/>
      <c r="DC60" s="679"/>
      <c r="DD60" s="679"/>
      <c r="DE60" s="679"/>
      <c r="DF60" s="679"/>
      <c r="DG60" s="679"/>
      <c r="DH60" s="679"/>
      <c r="DI60" s="679"/>
      <c r="DJ60" s="679"/>
      <c r="DK60" s="679"/>
      <c r="DL60" s="679"/>
      <c r="DM60" s="679"/>
      <c r="DN60" s="679"/>
      <c r="DO60" s="444"/>
      <c r="DP60" s="444"/>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679"/>
      <c r="EM60" s="679"/>
      <c r="EN60" s="679"/>
      <c r="EO60" s="679"/>
      <c r="EP60" s="679"/>
      <c r="EQ60" s="679"/>
      <c r="ER60" s="679"/>
      <c r="ES60" s="679"/>
      <c r="ET60" s="679"/>
      <c r="EU60" s="679"/>
      <c r="EV60" s="679"/>
      <c r="EW60" s="679"/>
      <c r="EX60" s="679"/>
      <c r="EY60" s="679"/>
      <c r="EZ60" s="679"/>
      <c r="FA60" s="679"/>
      <c r="FB60" s="679"/>
      <c r="FC60" s="679"/>
      <c r="FD60" s="679"/>
      <c r="FE60" s="679"/>
      <c r="FF60" s="679"/>
    </row>
    <row r="61" spans="2:162" s="432" customFormat="1" ht="10.5" x14ac:dyDescent="0.25">
      <c r="B61" s="56" t="s">
        <v>3</v>
      </c>
      <c r="C61" s="811">
        <v>935</v>
      </c>
      <c r="D61" s="811">
        <v>150</v>
      </c>
      <c r="E61" s="811">
        <v>305</v>
      </c>
      <c r="F61" s="811">
        <v>535</v>
      </c>
      <c r="G61" s="811">
        <v>275</v>
      </c>
      <c r="H61" s="811">
        <v>15</v>
      </c>
      <c r="I61" s="811">
        <f t="shared" ref="I61:M61" si="152">I47+I54+I59+I53</f>
        <v>1264.4106369117874</v>
      </c>
      <c r="J61" s="811">
        <f t="shared" si="152"/>
        <v>1581.8788029817999</v>
      </c>
      <c r="K61" s="811">
        <f t="shared" si="152"/>
        <v>-3.3795208768819194</v>
      </c>
      <c r="L61" s="811">
        <f t="shared" si="152"/>
        <v>-516.04345805216258</v>
      </c>
      <c r="M61" s="811">
        <f t="shared" si="152"/>
        <v>396.83378642953681</v>
      </c>
      <c r="N61" s="811">
        <f>N47+N54+N59+N53</f>
        <v>392.98239793964808</v>
      </c>
      <c r="O61" s="811">
        <f t="shared" ref="O61" si="153">O47+O54+O59+O53</f>
        <v>420.48135913361295</v>
      </c>
      <c r="P61" s="603">
        <f t="shared" si="10"/>
        <v>-9.7052938071153783E-3</v>
      </c>
      <c r="Q61" s="58">
        <f t="shared" si="10"/>
        <v>6.9975045544375725E-2</v>
      </c>
      <c r="R61" s="900"/>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G61" si="154">AL47+AL54+AL59+AL53</f>
        <v>129.8084638613949</v>
      </c>
      <c r="AM61" s="277">
        <f t="shared" si="154"/>
        <v>254.07166442140434</v>
      </c>
      <c r="AN61" s="277">
        <f t="shared" si="154"/>
        <v>83.578451171071393</v>
      </c>
      <c r="AO61" s="277">
        <f t="shared" si="154"/>
        <v>86.459138939972362</v>
      </c>
      <c r="AP61" s="277">
        <f t="shared" si="154"/>
        <v>399.81634329126075</v>
      </c>
      <c r="AQ61" s="277">
        <f t="shared" si="154"/>
        <v>968.38281687299479</v>
      </c>
      <c r="AR61" s="277">
        <f t="shared" si="154"/>
        <v>131.15882323069945</v>
      </c>
      <c r="AS61" s="277">
        <f t="shared" si="154"/>
        <v>165.86204719937064</v>
      </c>
      <c r="AT61" s="277">
        <f t="shared" si="154"/>
        <v>202.51152508666777</v>
      </c>
      <c r="AU61" s="277">
        <f t="shared" si="154"/>
        <v>-264.48148720743063</v>
      </c>
      <c r="AV61" s="277">
        <f t="shared" si="154"/>
        <v>-107.27160595548966</v>
      </c>
      <c r="AW61" s="277">
        <f t="shared" si="154"/>
        <v>-132.29869810878307</v>
      </c>
      <c r="AX61" s="277">
        <f t="shared" si="154"/>
        <v>-127.67319301582585</v>
      </c>
      <c r="AY61" s="277">
        <f t="shared" si="154"/>
        <v>-226.0753931596185</v>
      </c>
      <c r="AZ61" s="277">
        <f t="shared" si="154"/>
        <v>-29.996173767935076</v>
      </c>
      <c r="BA61" s="277">
        <f t="shared" si="154"/>
        <v>228.76680020098644</v>
      </c>
      <c r="BB61" s="277">
        <f t="shared" si="154"/>
        <v>195.28069896350246</v>
      </c>
      <c r="BC61" s="277">
        <f t="shared" si="154"/>
        <v>50.294372978703286</v>
      </c>
      <c r="BD61" s="277">
        <f t="shared" si="154"/>
        <v>-77.119307935877657</v>
      </c>
      <c r="BE61" s="277">
        <f t="shared" si="154"/>
        <v>117.35618037677631</v>
      </c>
      <c r="BF61" s="277">
        <f t="shared" si="154"/>
        <v>462.2006766041722</v>
      </c>
      <c r="BG61" s="277">
        <f t="shared" si="154"/>
        <v>-226.15633677035791</v>
      </c>
      <c r="BH61" s="284"/>
      <c r="BI61" s="277">
        <f>D61-BJ61</f>
        <v>325</v>
      </c>
      <c r="BJ61" s="277">
        <f>SUM(S61:T61)</f>
        <v>-175</v>
      </c>
      <c r="BK61" s="277">
        <f>SUM(U61:V61)</f>
        <v>105</v>
      </c>
      <c r="BL61" s="277">
        <f>SUM(W61:X61)</f>
        <v>190</v>
      </c>
      <c r="BM61" s="277">
        <f>SUM(Y61:Z61)</f>
        <v>260</v>
      </c>
      <c r="BN61" s="277">
        <f>SUM(AA61:AB61)</f>
        <v>275</v>
      </c>
      <c r="BO61" s="277">
        <f>SUM(AC61:AD61)</f>
        <v>185</v>
      </c>
      <c r="BP61" s="277">
        <f>SUM(AE61:AF61)</f>
        <v>90</v>
      </c>
      <c r="BQ61" s="277">
        <f>SUM(AG61:AH61)</f>
        <v>5</v>
      </c>
      <c r="BR61" s="277">
        <f>SUM(AI61:AJ61)</f>
        <v>0</v>
      </c>
      <c r="BS61" s="277">
        <f t="shared" ref="BS61:BS62" si="155">AK61+AL61</f>
        <v>926.76052131931169</v>
      </c>
      <c r="BT61" s="277">
        <f t="shared" ref="BT61:BT62" si="156">AM61+AN61</f>
        <v>337.65011559247574</v>
      </c>
      <c r="BU61" s="277">
        <f>AO61+AP61</f>
        <v>486.27548223123313</v>
      </c>
      <c r="BV61" s="812">
        <f>AQ61+AR61</f>
        <v>1099.5416401036941</v>
      </c>
      <c r="BW61" s="812">
        <f>AS61+AT61</f>
        <v>368.37357228603844</v>
      </c>
      <c r="BX61" s="812">
        <f t="shared" si="119"/>
        <v>-371.75309316292032</v>
      </c>
      <c r="BY61" s="812">
        <f t="shared" si="120"/>
        <v>-259.97189112460893</v>
      </c>
      <c r="BZ61" s="812">
        <f t="shared" si="29"/>
        <v>-256.07156692755359</v>
      </c>
      <c r="CA61" s="812">
        <f t="shared" si="16"/>
        <v>424.0474991644889</v>
      </c>
      <c r="CB61" s="812">
        <f t="shared" si="17"/>
        <v>167.65055335547959</v>
      </c>
      <c r="CC61" s="812">
        <f t="shared" si="18"/>
        <v>579.55685698094851</v>
      </c>
      <c r="CD61" s="31"/>
      <c r="CE61" s="813" t="s">
        <v>3</v>
      </c>
      <c r="CF61" s="277">
        <f t="shared" ref="CF61:CT62" si="157">C61</f>
        <v>935</v>
      </c>
      <c r="CG61" s="277">
        <f t="shared" si="157"/>
        <v>150</v>
      </c>
      <c r="CH61" s="277">
        <f t="shared" si="157"/>
        <v>305</v>
      </c>
      <c r="CI61" s="277">
        <f t="shared" si="157"/>
        <v>535</v>
      </c>
      <c r="CJ61" s="277">
        <f t="shared" si="157"/>
        <v>275</v>
      </c>
      <c r="CK61" s="277">
        <f t="shared" si="157"/>
        <v>15</v>
      </c>
      <c r="CL61" s="277">
        <f t="shared" si="157"/>
        <v>1264.4106369117874</v>
      </c>
      <c r="CM61" s="277">
        <f t="shared" si="157"/>
        <v>1581.8788029817999</v>
      </c>
      <c r="CN61" s="277">
        <f t="shared" si="157"/>
        <v>-3.3795208768819194</v>
      </c>
      <c r="CO61" s="277">
        <f t="shared" si="157"/>
        <v>-516.04345805216258</v>
      </c>
      <c r="CP61" s="277">
        <f t="shared" si="157"/>
        <v>396.83378642953681</v>
      </c>
      <c r="CQ61" s="277">
        <f t="shared" si="157"/>
        <v>392.98239793964808</v>
      </c>
      <c r="CR61" s="277">
        <f t="shared" si="157"/>
        <v>420.48135913361295</v>
      </c>
      <c r="CS61" s="283">
        <f t="shared" si="157"/>
        <v>-9.7052938071153783E-3</v>
      </c>
      <c r="CT61" s="283">
        <f t="shared" si="157"/>
        <v>6.9975045544375725E-2</v>
      </c>
      <c r="CU61" s="814"/>
      <c r="CV61" s="455">
        <f t="shared" ref="CV61:DK62" si="158">S61</f>
        <v>-175</v>
      </c>
      <c r="CW61" s="455">
        <f t="shared" si="158"/>
        <v>0</v>
      </c>
      <c r="CX61" s="455">
        <f t="shared" si="158"/>
        <v>-10</v>
      </c>
      <c r="CY61" s="455">
        <f t="shared" si="158"/>
        <v>115</v>
      </c>
      <c r="CZ61" s="455">
        <f t="shared" si="158"/>
        <v>285</v>
      </c>
      <c r="DA61" s="455">
        <f t="shared" si="158"/>
        <v>-95</v>
      </c>
      <c r="DB61" s="455">
        <f t="shared" si="158"/>
        <v>165</v>
      </c>
      <c r="DC61" s="455">
        <f t="shared" si="158"/>
        <v>95</v>
      </c>
      <c r="DD61" s="455">
        <f t="shared" si="158"/>
        <v>50</v>
      </c>
      <c r="DE61" s="455">
        <f t="shared" si="158"/>
        <v>225</v>
      </c>
      <c r="DF61" s="455">
        <f t="shared" si="158"/>
        <v>80</v>
      </c>
      <c r="DG61" s="455">
        <f t="shared" si="158"/>
        <v>105</v>
      </c>
      <c r="DH61" s="455">
        <f t="shared" si="158"/>
        <v>-10</v>
      </c>
      <c r="DI61" s="455">
        <f t="shared" si="158"/>
        <v>100</v>
      </c>
      <c r="DJ61" s="455">
        <f t="shared" si="158"/>
        <v>60</v>
      </c>
      <c r="DK61" s="455">
        <f t="shared" si="158"/>
        <v>-55</v>
      </c>
      <c r="DL61" s="455">
        <f t="shared" ref="DL61:EA62" si="159">AI61</f>
        <v>65</v>
      </c>
      <c r="DM61" s="455">
        <f t="shared" si="159"/>
        <v>-65</v>
      </c>
      <c r="DN61" s="455">
        <f t="shared" si="159"/>
        <v>796.95205745791679</v>
      </c>
      <c r="DO61" s="455">
        <f t="shared" si="159"/>
        <v>129.8084638613949</v>
      </c>
      <c r="DP61" s="455">
        <f t="shared" si="159"/>
        <v>254.07166442140434</v>
      </c>
      <c r="DQ61" s="455">
        <f t="shared" si="159"/>
        <v>83.578451171071393</v>
      </c>
      <c r="DR61" s="455">
        <f t="shared" si="159"/>
        <v>86.459138939972362</v>
      </c>
      <c r="DS61" s="455">
        <f t="shared" si="159"/>
        <v>399.81634329126075</v>
      </c>
      <c r="DT61" s="455">
        <f t="shared" si="159"/>
        <v>968.38281687299479</v>
      </c>
      <c r="DU61" s="455">
        <f t="shared" si="159"/>
        <v>131.15882323069945</v>
      </c>
      <c r="DV61" s="455">
        <f t="shared" si="159"/>
        <v>165.86204719937064</v>
      </c>
      <c r="DW61" s="455">
        <f t="shared" si="159"/>
        <v>202.51152508666777</v>
      </c>
      <c r="DX61" s="455">
        <f t="shared" si="159"/>
        <v>-264.48148720743063</v>
      </c>
      <c r="DY61" s="455">
        <f t="shared" si="159"/>
        <v>-107.27160595548966</v>
      </c>
      <c r="DZ61" s="455">
        <f t="shared" si="159"/>
        <v>-132.29869810878307</v>
      </c>
      <c r="EA61" s="455">
        <f t="shared" si="159"/>
        <v>-127.67319301582585</v>
      </c>
      <c r="EB61" s="455">
        <f t="shared" ref="DZ61:EJ62" si="160">AY61</f>
        <v>-226.0753931596185</v>
      </c>
      <c r="EC61" s="455">
        <f t="shared" si="160"/>
        <v>-29.996173767935076</v>
      </c>
      <c r="ED61" s="455">
        <f t="shared" si="160"/>
        <v>228.76680020098644</v>
      </c>
      <c r="EE61" s="455">
        <f t="shared" si="160"/>
        <v>195.28069896350246</v>
      </c>
      <c r="EF61" s="455">
        <f t="shared" si="160"/>
        <v>50.294372978703286</v>
      </c>
      <c r="EG61" s="455">
        <f t="shared" si="160"/>
        <v>-77.119307935877657</v>
      </c>
      <c r="EH61" s="455">
        <f t="shared" si="160"/>
        <v>117.35618037677631</v>
      </c>
      <c r="EI61" s="455">
        <f t="shared" si="160"/>
        <v>462.2006766041722</v>
      </c>
      <c r="EJ61" s="455">
        <f t="shared" si="160"/>
        <v>-226.15633677035791</v>
      </c>
      <c r="EK61" s="455"/>
      <c r="EL61" s="455">
        <f>BI61</f>
        <v>325</v>
      </c>
      <c r="EM61" s="455">
        <f t="shared" ref="EM61:FF61" si="161">BJ61</f>
        <v>-175</v>
      </c>
      <c r="EN61" s="455">
        <f t="shared" si="161"/>
        <v>105</v>
      </c>
      <c r="EO61" s="455">
        <f t="shared" si="161"/>
        <v>190</v>
      </c>
      <c r="EP61" s="455">
        <f t="shared" si="161"/>
        <v>260</v>
      </c>
      <c r="EQ61" s="455">
        <f t="shared" si="161"/>
        <v>275</v>
      </c>
      <c r="ER61" s="455">
        <f t="shared" si="161"/>
        <v>185</v>
      </c>
      <c r="ES61" s="455">
        <f t="shared" si="161"/>
        <v>90</v>
      </c>
      <c r="ET61" s="455">
        <f t="shared" si="161"/>
        <v>5</v>
      </c>
      <c r="EU61" s="455">
        <f t="shared" si="161"/>
        <v>0</v>
      </c>
      <c r="EV61" s="455">
        <f t="shared" si="161"/>
        <v>926.76052131931169</v>
      </c>
      <c r="EW61" s="455">
        <f t="shared" si="161"/>
        <v>337.65011559247574</v>
      </c>
      <c r="EX61" s="455">
        <f t="shared" si="161"/>
        <v>486.27548223123313</v>
      </c>
      <c r="EY61" s="455">
        <f t="shared" si="161"/>
        <v>1099.5416401036941</v>
      </c>
      <c r="EZ61" s="455">
        <f t="shared" si="161"/>
        <v>368.37357228603844</v>
      </c>
      <c r="FA61" s="455">
        <f t="shared" si="161"/>
        <v>-371.75309316292032</v>
      </c>
      <c r="FB61" s="455">
        <f t="shared" si="161"/>
        <v>-259.97189112460893</v>
      </c>
      <c r="FC61" s="455">
        <f t="shared" si="161"/>
        <v>-256.07156692755359</v>
      </c>
      <c r="FD61" s="455">
        <f t="shared" si="161"/>
        <v>424.0474991644889</v>
      </c>
      <c r="FE61" s="455">
        <f t="shared" si="161"/>
        <v>167.65055335547959</v>
      </c>
      <c r="FF61" s="455">
        <f t="shared" si="161"/>
        <v>579.55685698094851</v>
      </c>
    </row>
    <row r="62" spans="2:162" s="432" customFormat="1" ht="10.5" x14ac:dyDescent="0.25">
      <c r="B62" s="41" t="s">
        <v>26</v>
      </c>
      <c r="C62" s="815">
        <v>8605</v>
      </c>
      <c r="D62" s="815">
        <v>8090</v>
      </c>
      <c r="E62" s="815">
        <v>8270</v>
      </c>
      <c r="F62" s="815">
        <v>8410</v>
      </c>
      <c r="G62" s="815">
        <v>7925</v>
      </c>
      <c r="H62" s="815">
        <v>7415</v>
      </c>
      <c r="I62" s="815">
        <f>SUM(I6,I13,I20,I26,I32,I38,I44,I61,I45,I46)</f>
        <v>8297.9666145380779</v>
      </c>
      <c r="J62" s="815">
        <f t="shared" ref="J62:O62" si="162">SUM(J6,J13,J20,J26,J32,J38,J44,J61,J45,J46)</f>
        <v>7710.398328670045</v>
      </c>
      <c r="K62" s="815">
        <f t="shared" si="162"/>
        <v>6916.6790276718257</v>
      </c>
      <c r="L62" s="815">
        <f t="shared" si="162"/>
        <v>6451.4661383738739</v>
      </c>
      <c r="M62" s="815">
        <f t="shared" si="162"/>
        <v>7917.5265513332697</v>
      </c>
      <c r="N62" s="815">
        <f t="shared" si="162"/>
        <v>7951.1864628806561</v>
      </c>
      <c r="O62" s="815">
        <f t="shared" si="162"/>
        <v>7863.4093130462752</v>
      </c>
      <c r="P62" s="278">
        <f t="shared" si="10"/>
        <v>4.25131653542965E-3</v>
      </c>
      <c r="Q62" s="278">
        <f t="shared" si="10"/>
        <v>-1.1039503380301796E-2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4"/>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16">
        <f>AS62+AT62</f>
        <v>3872.1459692598683</v>
      </c>
      <c r="BX62" s="816">
        <f t="shared" si="119"/>
        <v>3044.5330584119583</v>
      </c>
      <c r="BY62" s="816">
        <f t="shared" si="120"/>
        <v>3280.9561292058479</v>
      </c>
      <c r="BZ62" s="816">
        <f t="shared" si="29"/>
        <v>3170.5211177090978</v>
      </c>
      <c r="CA62" s="816">
        <f t="shared" si="16"/>
        <v>4335.4168222159278</v>
      </c>
      <c r="CB62" s="816">
        <f t="shared" si="17"/>
        <v>3833.4882274877891</v>
      </c>
      <c r="CC62" s="816">
        <f t="shared" si="18"/>
        <v>4508.2965437963176</v>
      </c>
      <c r="CD62" s="817"/>
      <c r="CE62" s="818" t="s">
        <v>26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8">
        <f t="shared" si="157"/>
        <v>4.25131653542965E-3</v>
      </c>
      <c r="CT62" s="278">
        <f t="shared" si="157"/>
        <v>-1.1039503380301796E-2</v>
      </c>
      <c r="CU62" s="9"/>
      <c r="CV62" s="456">
        <f t="shared" si="158"/>
        <v>1730</v>
      </c>
      <c r="CW62" s="456">
        <f t="shared" si="158"/>
        <v>1930</v>
      </c>
      <c r="CX62" s="456">
        <f t="shared" si="158"/>
        <v>2000</v>
      </c>
      <c r="CY62" s="456">
        <f t="shared" si="158"/>
        <v>2065</v>
      </c>
      <c r="CZ62" s="456">
        <f t="shared" si="158"/>
        <v>2285</v>
      </c>
      <c r="DA62" s="456">
        <f t="shared" si="158"/>
        <v>1885</v>
      </c>
      <c r="DB62" s="456">
        <f t="shared" si="158"/>
        <v>2105</v>
      </c>
      <c r="DC62" s="456">
        <f t="shared" si="158"/>
        <v>2105</v>
      </c>
      <c r="DD62" s="456">
        <f t="shared" si="158"/>
        <v>1980</v>
      </c>
      <c r="DE62" s="456">
        <f t="shared" si="158"/>
        <v>2245</v>
      </c>
      <c r="DF62" s="456">
        <f t="shared" si="158"/>
        <v>2015</v>
      </c>
      <c r="DG62" s="456">
        <f t="shared" si="158"/>
        <v>1995</v>
      </c>
      <c r="DH62" s="456">
        <f t="shared" si="158"/>
        <v>1830</v>
      </c>
      <c r="DI62" s="456">
        <f t="shared" si="158"/>
        <v>2100</v>
      </c>
      <c r="DJ62" s="456">
        <f t="shared" si="158"/>
        <v>1945</v>
      </c>
      <c r="DK62" s="456">
        <f t="shared" si="158"/>
        <v>1830</v>
      </c>
      <c r="DL62" s="456">
        <f t="shared" si="159"/>
        <v>1850</v>
      </c>
      <c r="DM62" s="456">
        <f t="shared" si="159"/>
        <v>1795</v>
      </c>
      <c r="DN62" s="456">
        <f t="shared" si="159"/>
        <v>2727.3903217581164</v>
      </c>
      <c r="DO62" s="456">
        <f t="shared" si="159"/>
        <v>1918.3519147974175</v>
      </c>
      <c r="DP62" s="456">
        <f t="shared" si="159"/>
        <v>1951.3082984586092</v>
      </c>
      <c r="DQ62" s="456">
        <f t="shared" si="159"/>
        <v>1700.913577032253</v>
      </c>
      <c r="DR62" s="456">
        <f t="shared" si="159"/>
        <v>1711.0524236741776</v>
      </c>
      <c r="DS62" s="456">
        <f t="shared" si="159"/>
        <v>1481.7650908358362</v>
      </c>
      <c r="DT62" s="456">
        <f t="shared" si="159"/>
        <v>2663.0035025956859</v>
      </c>
      <c r="DU62" s="456">
        <f t="shared" si="159"/>
        <v>1858.5156309174718</v>
      </c>
      <c r="DV62" s="456">
        <f t="shared" si="159"/>
        <v>1802.4353735857349</v>
      </c>
      <c r="DW62" s="456">
        <f t="shared" si="159"/>
        <v>2069.7105956741334</v>
      </c>
      <c r="DX62" s="456">
        <f t="shared" si="159"/>
        <v>1471.8761002573558</v>
      </c>
      <c r="DY62" s="456">
        <f t="shared" si="159"/>
        <v>1572.6569581546028</v>
      </c>
      <c r="DZ62" s="456">
        <f t="shared" si="160"/>
        <v>1599.152795468463</v>
      </c>
      <c r="EA62" s="456">
        <f t="shared" si="160"/>
        <v>1681.8033337373849</v>
      </c>
      <c r="EB62" s="456">
        <f t="shared" si="160"/>
        <v>1471.132877707965</v>
      </c>
      <c r="EC62" s="456">
        <f t="shared" si="160"/>
        <v>1699.3882400011328</v>
      </c>
      <c r="ED62" s="456">
        <f t="shared" si="160"/>
        <v>2109.8888194082119</v>
      </c>
      <c r="EE62" s="456">
        <f t="shared" si="160"/>
        <v>2225.5280028077154</v>
      </c>
      <c r="EF62" s="456">
        <f t="shared" si="160"/>
        <v>1756.3560865405691</v>
      </c>
      <c r="EG62" s="456">
        <f t="shared" si="160"/>
        <v>1826.4426527136313</v>
      </c>
      <c r="EH62" s="456">
        <f t="shared" si="160"/>
        <v>2077.1321409472198</v>
      </c>
      <c r="EI62" s="456">
        <f t="shared" si="160"/>
        <v>2431.1644028490978</v>
      </c>
      <c r="EJ62" s="456">
        <f t="shared" si="160"/>
        <v>1566.7902759817164</v>
      </c>
      <c r="EK62" s="456"/>
      <c r="EL62" s="456">
        <f t="shared" ref="EL62:FF62" si="165">BI62</f>
        <v>4425</v>
      </c>
      <c r="EM62" s="456">
        <f t="shared" si="165"/>
        <v>3660</v>
      </c>
      <c r="EN62" s="456">
        <f t="shared" si="165"/>
        <v>4065</v>
      </c>
      <c r="EO62" s="456">
        <f t="shared" si="165"/>
        <v>4130</v>
      </c>
      <c r="EP62" s="456">
        <f t="shared" si="165"/>
        <v>4210</v>
      </c>
      <c r="EQ62" s="456">
        <f t="shared" si="165"/>
        <v>4225</v>
      </c>
      <c r="ER62" s="456">
        <f t="shared" si="165"/>
        <v>4010</v>
      </c>
      <c r="ES62" s="456">
        <f t="shared" si="165"/>
        <v>3930</v>
      </c>
      <c r="ET62" s="456">
        <f t="shared" si="165"/>
        <v>3775</v>
      </c>
      <c r="EU62" s="456">
        <f t="shared" si="165"/>
        <v>3645</v>
      </c>
      <c r="EV62" s="456">
        <f t="shared" si="165"/>
        <v>4645.742236555534</v>
      </c>
      <c r="EW62" s="456">
        <f t="shared" si="165"/>
        <v>3652.2218754908622</v>
      </c>
      <c r="EX62" s="456">
        <f t="shared" si="165"/>
        <v>3179.0570866454309</v>
      </c>
      <c r="EY62" s="456">
        <f t="shared" si="165"/>
        <v>4507.7587056485745</v>
      </c>
      <c r="EZ62" s="456">
        <f t="shared" si="165"/>
        <v>3872.1459692598683</v>
      </c>
      <c r="FA62" s="456">
        <f t="shared" si="165"/>
        <v>3044.5330584119583</v>
      </c>
      <c r="FB62" s="456">
        <f t="shared" si="165"/>
        <v>3280.9561292058479</v>
      </c>
      <c r="FC62" s="456">
        <f t="shared" si="165"/>
        <v>3170.5211177090978</v>
      </c>
      <c r="FD62" s="456">
        <f t="shared" si="165"/>
        <v>4335.4168222159278</v>
      </c>
      <c r="FE62" s="456">
        <f t="shared" si="165"/>
        <v>3833.4882274877891</v>
      </c>
      <c r="FF62" s="456">
        <f t="shared" si="165"/>
        <v>4508.2965437963176</v>
      </c>
    </row>
    <row r="63" spans="2:162" s="655" customFormat="1" x14ac:dyDescent="0.2">
      <c r="B63" s="652"/>
      <c r="C63" s="820">
        <v>8605</v>
      </c>
      <c r="D63" s="820">
        <v>8090</v>
      </c>
      <c r="E63" s="820">
        <v>8265</v>
      </c>
      <c r="F63" s="820">
        <v>8430</v>
      </c>
      <c r="G63" s="820">
        <v>7935</v>
      </c>
      <c r="H63" s="820">
        <v>7415</v>
      </c>
      <c r="I63" s="820">
        <v>8297.9666145380779</v>
      </c>
      <c r="J63" s="820">
        <v>7710.3983286700441</v>
      </c>
      <c r="K63" s="820">
        <v>6916.6790276718248</v>
      </c>
      <c r="L63" s="820">
        <v>6451.4661383738721</v>
      </c>
      <c r="M63" s="820">
        <v>7917.5265513332688</v>
      </c>
      <c r="N63" s="820">
        <v>7951.1864628806561</v>
      </c>
      <c r="O63" s="820">
        <v>7863.4093130462752</v>
      </c>
      <c r="P63" s="654"/>
      <c r="Q63" s="654"/>
      <c r="R63" s="821"/>
      <c r="S63" s="820">
        <v>1730</v>
      </c>
      <c r="T63" s="820">
        <v>1930</v>
      </c>
      <c r="U63" s="820">
        <v>2000</v>
      </c>
      <c r="V63" s="820">
        <v>2065</v>
      </c>
      <c r="W63" s="820">
        <v>2285</v>
      </c>
      <c r="X63" s="820">
        <v>1885</v>
      </c>
      <c r="Y63" s="820">
        <v>2105</v>
      </c>
      <c r="Z63" s="820">
        <v>2105</v>
      </c>
      <c r="AA63" s="820">
        <v>1980</v>
      </c>
      <c r="AB63" s="820">
        <v>2245</v>
      </c>
      <c r="AC63" s="820">
        <v>2015</v>
      </c>
      <c r="AD63" s="820">
        <v>1995</v>
      </c>
      <c r="AE63" s="820">
        <v>1830</v>
      </c>
      <c r="AF63" s="820">
        <v>2100</v>
      </c>
      <c r="AG63" s="820">
        <v>1945</v>
      </c>
      <c r="AH63" s="820">
        <v>1830</v>
      </c>
      <c r="AI63" s="820">
        <v>1850</v>
      </c>
      <c r="AJ63" s="820">
        <v>1795</v>
      </c>
      <c r="AK63" s="820">
        <v>2727.3903217581169</v>
      </c>
      <c r="AL63" s="820">
        <v>1918.3519147974175</v>
      </c>
      <c r="AM63" s="820">
        <v>1951.3082984586094</v>
      </c>
      <c r="AN63" s="820">
        <v>1700.913577032253</v>
      </c>
      <c r="AO63" s="820">
        <v>1711.0524236741774</v>
      </c>
      <c r="AP63" s="820">
        <v>1481.765090835836</v>
      </c>
      <c r="AQ63" s="820">
        <v>2663.0035025956859</v>
      </c>
      <c r="AR63" s="820">
        <v>1858.5156309174715</v>
      </c>
      <c r="AS63" s="820">
        <v>1802.4353735857353</v>
      </c>
      <c r="AT63" s="820">
        <v>2069.7105956741334</v>
      </c>
      <c r="AU63" s="820">
        <v>1471.8761002573551</v>
      </c>
      <c r="AV63" s="820">
        <v>1572.6569581546025</v>
      </c>
      <c r="AW63" s="820">
        <v>1599.152795468463</v>
      </c>
      <c r="AX63" s="820">
        <v>1681.8033337373849</v>
      </c>
      <c r="AY63" s="820">
        <v>1471.1328777079652</v>
      </c>
      <c r="AZ63" s="820">
        <v>1699.3882400011328</v>
      </c>
      <c r="BA63" s="820">
        <v>2109.8888194082119</v>
      </c>
      <c r="BB63" s="820">
        <v>2225.528002807715</v>
      </c>
      <c r="BC63" s="820">
        <v>1756.3560865405689</v>
      </c>
      <c r="BD63" s="820">
        <v>1826.4426527136313</v>
      </c>
      <c r="BE63" s="820">
        <v>2077.1321409472198</v>
      </c>
      <c r="BF63" s="820">
        <v>2431.1644028490978</v>
      </c>
      <c r="BG63" s="820">
        <v>1566.7902759817161</v>
      </c>
      <c r="BH63" s="820"/>
      <c r="BI63" s="820">
        <v>0</v>
      </c>
      <c r="BJ63" s="820">
        <v>3670</v>
      </c>
      <c r="BK63" s="820">
        <v>4065</v>
      </c>
      <c r="BL63" s="820">
        <v>4170</v>
      </c>
      <c r="BM63" s="820">
        <v>4210</v>
      </c>
      <c r="BN63" s="820">
        <v>4225</v>
      </c>
      <c r="BO63" s="820">
        <v>4010</v>
      </c>
      <c r="BP63" s="820">
        <v>3930</v>
      </c>
      <c r="BQ63" s="820">
        <v>3775</v>
      </c>
      <c r="BR63" s="820">
        <v>3645</v>
      </c>
      <c r="BS63" s="820">
        <v>4645.742236555534</v>
      </c>
      <c r="BT63" s="820">
        <v>3652.2218754908627</v>
      </c>
      <c r="BU63" s="820">
        <v>3192.8175145100131</v>
      </c>
      <c r="BV63" s="820">
        <v>4521.5191335131576</v>
      </c>
      <c r="BW63" s="820">
        <v>3872.1459692598687</v>
      </c>
      <c r="BX63" s="820">
        <v>3044.5330584119574</v>
      </c>
      <c r="BY63" s="820">
        <v>3280.9561292058479</v>
      </c>
      <c r="BZ63" s="820">
        <v>3170.5211177090978</v>
      </c>
      <c r="CA63" s="820">
        <v>4335.4168222159269</v>
      </c>
      <c r="CB63" s="820">
        <v>3582.7987392542</v>
      </c>
      <c r="CC63" s="820">
        <f t="shared" si="18"/>
        <v>4508.2965437963176</v>
      </c>
      <c r="CD63" s="820"/>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c r="FB63" s="821"/>
      <c r="FC63" s="821"/>
      <c r="FD63" s="821"/>
      <c r="FE63" s="821"/>
    </row>
    <row r="64" spans="2:162" s="655" customFormat="1" ht="10.5" x14ac:dyDescent="0.2">
      <c r="B64" s="702" t="s">
        <v>181</v>
      </c>
      <c r="C64" s="822" t="b">
        <v>1</v>
      </c>
      <c r="D64" s="822" t="b">
        <v>1</v>
      </c>
      <c r="E64" s="822" t="b">
        <v>0</v>
      </c>
      <c r="F64" s="822" t="b">
        <v>0</v>
      </c>
      <c r="G64" s="822" t="b">
        <v>0</v>
      </c>
      <c r="H64" s="822" t="b">
        <v>1</v>
      </c>
      <c r="I64" s="822" t="b">
        <v>1</v>
      </c>
      <c r="J64" s="822" t="b">
        <v>1</v>
      </c>
      <c r="K64" s="822" t="b">
        <v>0</v>
      </c>
      <c r="L64" s="822" t="b">
        <v>1</v>
      </c>
      <c r="M64" s="822" t="b">
        <v>1</v>
      </c>
      <c r="N64" s="822" t="b">
        <v>1</v>
      </c>
      <c r="O64" s="822" t="b">
        <v>1</v>
      </c>
      <c r="P64" s="654"/>
      <c r="Q64" s="654"/>
      <c r="R64" s="821"/>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0</v>
      </c>
      <c r="AT64" s="822" t="b">
        <v>1</v>
      </c>
      <c r="AU64" s="822" t="b">
        <v>1</v>
      </c>
      <c r="AV64" s="822" t="b">
        <v>1</v>
      </c>
      <c r="AW64" s="822" t="b">
        <v>1</v>
      </c>
      <c r="AX64" s="822" t="b">
        <v>1</v>
      </c>
      <c r="AY64" s="822" t="b">
        <f t="shared" ref="AY64:BG64" si="166">AY62=AY63</f>
        <v>1</v>
      </c>
      <c r="AZ64" s="822" t="b">
        <f t="shared" si="166"/>
        <v>1</v>
      </c>
      <c r="BA64" s="822" t="b">
        <f t="shared" si="166"/>
        <v>1</v>
      </c>
      <c r="BB64" s="822" t="b">
        <f t="shared" si="166"/>
        <v>0</v>
      </c>
      <c r="BC64" s="822" t="b">
        <f t="shared" si="166"/>
        <v>1</v>
      </c>
      <c r="BD64" s="822" t="b">
        <f t="shared" si="166"/>
        <v>1</v>
      </c>
      <c r="BE64" s="822" t="b">
        <f t="shared" si="166"/>
        <v>1</v>
      </c>
      <c r="BF64" s="822" t="b">
        <f t="shared" si="166"/>
        <v>1</v>
      </c>
      <c r="BG64" s="822" t="b">
        <f t="shared" si="166"/>
        <v>1</v>
      </c>
      <c r="BH64" s="821"/>
      <c r="BI64" s="821"/>
      <c r="BJ64" s="821"/>
      <c r="BK64" s="821"/>
      <c r="BL64" s="821"/>
      <c r="BM64" s="823"/>
      <c r="BN64" s="823"/>
      <c r="BO64" s="823"/>
      <c r="BP64" s="823"/>
      <c r="BQ64" s="823"/>
      <c r="BR64" s="823"/>
      <c r="BS64" s="823"/>
      <c r="BT64" s="823"/>
      <c r="BU64" s="823"/>
      <c r="BV64" s="823"/>
      <c r="BW64" s="823"/>
      <c r="BX64" s="823"/>
      <c r="BY64" s="823"/>
      <c r="BZ64" s="823"/>
      <c r="CA64" s="823"/>
      <c r="CB64" s="823"/>
      <c r="CC64" s="823"/>
      <c r="CD64" s="823"/>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c r="FB64" s="821"/>
      <c r="FC64" s="821"/>
      <c r="FD64" s="821"/>
      <c r="FE64" s="821"/>
    </row>
    <row r="65" spans="2:161" s="655" customFormat="1" ht="10.5" x14ac:dyDescent="0.2">
      <c r="B65" s="702"/>
      <c r="C65" s="822">
        <v>0</v>
      </c>
      <c r="D65" s="822">
        <v>0</v>
      </c>
      <c r="E65" s="822">
        <v>5</v>
      </c>
      <c r="F65" s="822">
        <v>-20</v>
      </c>
      <c r="G65" s="822">
        <v>-10</v>
      </c>
      <c r="H65" s="822">
        <v>0</v>
      </c>
      <c r="I65" s="822">
        <v>0</v>
      </c>
      <c r="J65" s="822">
        <v>0</v>
      </c>
      <c r="K65" s="822">
        <v>0</v>
      </c>
      <c r="L65" s="822">
        <v>0</v>
      </c>
      <c r="M65" s="822">
        <v>0</v>
      </c>
      <c r="N65" s="822">
        <v>0</v>
      </c>
      <c r="O65" s="822">
        <v>0</v>
      </c>
      <c r="P65" s="654"/>
      <c r="Q65" s="654"/>
      <c r="R65" s="821"/>
      <c r="S65" s="822"/>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1"/>
      <c r="AR65" s="821"/>
      <c r="AS65" s="821"/>
      <c r="AT65" s="821"/>
      <c r="AU65" s="821"/>
      <c r="AV65" s="821"/>
      <c r="AW65" s="821"/>
      <c r="AX65" s="821"/>
      <c r="AY65" s="821"/>
      <c r="AZ65" s="824"/>
      <c r="BA65" s="821"/>
      <c r="BB65" s="821"/>
      <c r="BC65" s="821"/>
      <c r="BD65" s="821"/>
      <c r="BE65" s="821"/>
      <c r="BF65" s="821"/>
      <c r="BG65" s="821"/>
      <c r="BH65" s="821"/>
      <c r="BI65" s="821"/>
      <c r="BJ65" s="821"/>
      <c r="BK65" s="821"/>
      <c r="BL65" s="821"/>
      <c r="BM65" s="823"/>
      <c r="BN65" s="823"/>
      <c r="BO65" s="823"/>
      <c r="BP65" s="823"/>
      <c r="BQ65" s="823"/>
      <c r="BR65" s="823"/>
      <c r="BS65" s="823"/>
      <c r="BT65" s="823"/>
      <c r="BU65" s="823"/>
      <c r="BV65" s="823"/>
      <c r="BW65" s="823"/>
      <c r="BX65" s="823"/>
      <c r="BY65" s="823"/>
      <c r="BZ65" s="823"/>
      <c r="CA65" s="823"/>
      <c r="CB65" s="823"/>
      <c r="CC65" s="823"/>
      <c r="CD65" s="823"/>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c r="FB65" s="821"/>
      <c r="FC65" s="821"/>
      <c r="FD65" s="821"/>
      <c r="FE65" s="821"/>
    </row>
    <row r="66" spans="2:161" s="655" customFormat="1" ht="10.5" x14ac:dyDescent="0.2">
      <c r="B66" s="705" t="s">
        <v>187</v>
      </c>
      <c r="C66" s="825"/>
      <c r="D66" s="825"/>
      <c r="E66" s="825"/>
      <c r="F66" s="825"/>
      <c r="G66" s="825"/>
      <c r="H66" s="825"/>
      <c r="I66" s="826">
        <f>SUM(AK62,AL62,AM62,AN62)</f>
        <v>8297.9641120463966</v>
      </c>
      <c r="J66" s="826">
        <f>SUM(AO62,AP62,AQ62,AR62)</f>
        <v>7714.3366480231716</v>
      </c>
      <c r="K66" s="826">
        <f>SUM(AS62:AV62)</f>
        <v>6916.6790276718266</v>
      </c>
      <c r="L66" s="826">
        <f>SUM(AW62:AZ62)</f>
        <v>6451.4772469149457</v>
      </c>
      <c r="M66" s="826">
        <f>SUM(BA62:BD62)</f>
        <v>7918.2155614701278</v>
      </c>
      <c r="N66" s="826"/>
      <c r="O66" s="826"/>
      <c r="P66" s="654"/>
      <c r="Q66" s="654"/>
      <c r="R66" s="821"/>
      <c r="S66" s="825"/>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7"/>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c r="FB66" s="821"/>
      <c r="FC66" s="821"/>
      <c r="FD66" s="821"/>
      <c r="FE66" s="821"/>
    </row>
    <row r="67" spans="2:161" s="655" customFormat="1" ht="10.5" x14ac:dyDescent="0.2">
      <c r="B67" s="705" t="s">
        <v>213</v>
      </c>
      <c r="C67" s="825"/>
      <c r="D67" s="825"/>
      <c r="E67" s="825"/>
      <c r="F67" s="825"/>
      <c r="G67" s="825"/>
      <c r="H67" s="825"/>
      <c r="I67" s="826" cm="1">
        <f t="array" ref="I67">I66-_xlfn.ANCHORARRAY(I63)</f>
        <v>-2.5024916812981246E-3</v>
      </c>
      <c r="J67" s="826" cm="1">
        <f t="array" ref="J67">J66-_xlfn.ANCHORARRAY(J63)</f>
        <v>3.9383193531275538</v>
      </c>
      <c r="K67" s="826" cm="1">
        <f t="array" ref="K67">K66-_xlfn.ANCHORARRAY(K63)</f>
        <v>0</v>
      </c>
      <c r="L67" s="826" cm="1">
        <f t="array" ref="L67">L66-_xlfn.ANCHORARRAY(L63)</f>
        <v>1.1108541073554079E-2</v>
      </c>
      <c r="M67" s="826" cm="1">
        <f t="array" ref="M67">M66-_xlfn.ANCHORARRAY(M63)</f>
        <v>0.6890101368589967</v>
      </c>
      <c r="N67" s="826"/>
      <c r="O67" s="826"/>
      <c r="P67" s="654"/>
      <c r="Q67" s="654"/>
      <c r="R67" s="821"/>
      <c r="S67" s="825"/>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c r="FB67" s="821"/>
      <c r="FC67" s="821"/>
      <c r="FD67" s="821"/>
      <c r="FE67" s="821"/>
    </row>
    <row r="68" spans="2:161" s="655" customFormat="1" ht="10.5" x14ac:dyDescent="0.2">
      <c r="B68" s="705"/>
      <c r="C68" s="825"/>
      <c r="D68" s="825"/>
      <c r="E68" s="825"/>
      <c r="F68" s="825"/>
      <c r="G68" s="825"/>
      <c r="H68" s="825"/>
      <c r="I68" s="826"/>
      <c r="J68" s="826"/>
      <c r="K68" s="826"/>
      <c r="L68" s="826"/>
      <c r="M68" s="826"/>
      <c r="N68" s="826"/>
      <c r="O68" s="826"/>
      <c r="P68" s="654"/>
      <c r="Q68" s="654"/>
      <c r="R68" s="821"/>
      <c r="S68" s="825"/>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c r="EY68" s="821"/>
      <c r="EZ68" s="821"/>
      <c r="FA68" s="821"/>
      <c r="FB68" s="821"/>
      <c r="FC68" s="821"/>
      <c r="FD68" s="821"/>
      <c r="FE68" s="821"/>
    </row>
    <row r="69" spans="2:161" s="655" customFormat="1" x14ac:dyDescent="0.2">
      <c r="C69" s="905"/>
      <c r="D69" s="905"/>
      <c r="E69" s="905"/>
      <c r="F69" s="905"/>
      <c r="G69" s="905"/>
      <c r="H69" s="905"/>
      <c r="I69" s="905"/>
      <c r="J69" s="905"/>
      <c r="K69" s="905"/>
      <c r="L69" s="905"/>
      <c r="M69" s="905"/>
      <c r="N69" s="905"/>
      <c r="O69" s="905"/>
      <c r="P69" s="905"/>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c r="CT69" s="821"/>
      <c r="CU69" s="821"/>
      <c r="CV69" s="821"/>
      <c r="CW69" s="821"/>
      <c r="CX69" s="821"/>
      <c r="CY69" s="821"/>
      <c r="CZ69" s="821"/>
      <c r="DA69" s="821"/>
      <c r="DB69" s="821"/>
      <c r="DC69" s="821"/>
      <c r="DD69" s="821"/>
      <c r="DE69" s="821"/>
      <c r="DF69" s="821"/>
      <c r="DG69" s="821"/>
      <c r="DH69" s="821"/>
      <c r="DI69" s="821"/>
      <c r="DJ69" s="821"/>
      <c r="DK69" s="821"/>
      <c r="DL69" s="821"/>
      <c r="DM69" s="821"/>
      <c r="DN69" s="821"/>
      <c r="DO69" s="821"/>
      <c r="DP69" s="821"/>
      <c r="DQ69" s="821"/>
      <c r="DR69" s="821"/>
      <c r="DS69" s="821"/>
      <c r="DT69" s="821"/>
      <c r="DU69" s="821"/>
      <c r="DV69" s="821"/>
      <c r="DW69" s="821"/>
      <c r="DX69" s="821"/>
      <c r="DY69" s="821"/>
      <c r="DZ69" s="821"/>
      <c r="EA69" s="821"/>
      <c r="EB69" s="821"/>
      <c r="EC69" s="821"/>
      <c r="ED69" s="821"/>
      <c r="EE69" s="821"/>
      <c r="EF69" s="821"/>
      <c r="EG69" s="821"/>
      <c r="EH69" s="821"/>
      <c r="EI69" s="821"/>
      <c r="EJ69" s="821"/>
      <c r="EK69" s="821"/>
      <c r="EL69" s="821"/>
      <c r="EM69" s="821"/>
      <c r="EN69" s="821"/>
      <c r="EO69" s="821"/>
      <c r="EP69" s="821"/>
      <c r="EQ69" s="821"/>
      <c r="ER69" s="821"/>
      <c r="ES69" s="821"/>
      <c r="ET69" s="821"/>
      <c r="EU69" s="821"/>
      <c r="EV69" s="821"/>
      <c r="EW69" s="821"/>
      <c r="EX69" s="821"/>
      <c r="EY69" s="821"/>
      <c r="EZ69" s="821"/>
      <c r="FA69" s="821"/>
      <c r="FB69" s="821"/>
      <c r="FC69" s="821"/>
      <c r="FD69" s="821"/>
      <c r="FE69" s="821"/>
    </row>
    <row r="70" spans="2:161" s="655" customFormat="1" x14ac:dyDescent="0.2">
      <c r="C70" s="905"/>
      <c r="D70" s="905"/>
      <c r="E70" s="905"/>
      <c r="F70" s="905"/>
      <c r="G70" s="905"/>
      <c r="H70" s="905"/>
      <c r="I70" s="905"/>
      <c r="J70" s="905"/>
      <c r="K70" s="905"/>
      <c r="L70" s="905"/>
      <c r="M70" s="905"/>
      <c r="N70" s="905"/>
      <c r="O70" s="905"/>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c r="CT70" s="821"/>
      <c r="CU70" s="821"/>
      <c r="CV70" s="821"/>
      <c r="CW70" s="821"/>
      <c r="CX70" s="821"/>
      <c r="CY70" s="821"/>
      <c r="CZ70" s="821"/>
      <c r="DA70" s="821"/>
      <c r="DB70" s="821"/>
      <c r="DC70" s="821"/>
      <c r="DD70" s="821"/>
      <c r="DE70" s="821"/>
      <c r="DF70" s="821"/>
      <c r="DG70" s="821"/>
      <c r="DH70" s="821"/>
      <c r="DI70" s="821"/>
      <c r="DJ70" s="821"/>
      <c r="DK70" s="821"/>
      <c r="DL70" s="821"/>
      <c r="DM70" s="821"/>
      <c r="DN70" s="821"/>
      <c r="DO70" s="821"/>
      <c r="DP70" s="821"/>
      <c r="DQ70" s="821"/>
      <c r="DR70" s="821"/>
      <c r="DS70" s="821"/>
      <c r="DT70" s="821"/>
      <c r="DU70" s="821"/>
      <c r="DV70" s="821"/>
      <c r="DW70" s="821"/>
      <c r="DX70" s="821"/>
      <c r="DY70" s="821"/>
      <c r="DZ70" s="821"/>
      <c r="EA70" s="821"/>
      <c r="EB70" s="821"/>
      <c r="EC70" s="821"/>
      <c r="ED70" s="821"/>
      <c r="EE70" s="821"/>
      <c r="EF70" s="821"/>
      <c r="EG70" s="821"/>
      <c r="EH70" s="821"/>
      <c r="EI70" s="821"/>
      <c r="EJ70" s="821"/>
      <c r="EK70" s="821"/>
      <c r="EL70" s="821"/>
      <c r="EM70" s="821"/>
      <c r="EN70" s="821"/>
      <c r="EO70" s="821"/>
      <c r="EP70" s="821"/>
      <c r="EQ70" s="821"/>
      <c r="ER70" s="821"/>
      <c r="ES70" s="821"/>
      <c r="ET70" s="821"/>
      <c r="EU70" s="821"/>
      <c r="EV70" s="821"/>
      <c r="EW70" s="821"/>
      <c r="EX70" s="821"/>
      <c r="EY70" s="821"/>
      <c r="EZ70" s="821"/>
      <c r="FA70" s="821"/>
      <c r="FB70" s="821"/>
      <c r="FC70" s="821"/>
      <c r="FD70" s="821"/>
      <c r="FE70" s="821"/>
    </row>
    <row r="71" spans="2:161" s="295" customFormat="1" x14ac:dyDescent="0.2">
      <c r="C71" s="863"/>
      <c r="D71" s="863"/>
      <c r="E71" s="863"/>
      <c r="F71" s="863"/>
      <c r="G71" s="863"/>
      <c r="H71" s="863"/>
      <c r="I71" s="863"/>
      <c r="J71" s="863"/>
      <c r="K71" s="863"/>
      <c r="L71" s="863"/>
      <c r="M71" s="863"/>
      <c r="N71" s="863"/>
      <c r="O71" s="863"/>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row>
    <row r="72" spans="2:161" s="295" customFormat="1" ht="10.5" x14ac:dyDescent="0.2">
      <c r="C72" s="863"/>
      <c r="D72" s="863"/>
      <c r="E72" s="863"/>
      <c r="F72" s="863"/>
      <c r="G72" s="863"/>
      <c r="H72" s="863"/>
      <c r="I72" s="863"/>
      <c r="J72" s="863"/>
      <c r="K72" s="863"/>
      <c r="L72" s="863"/>
      <c r="M72" s="863"/>
      <c r="N72" s="863"/>
      <c r="O72" s="863"/>
      <c r="P72" s="98"/>
      <c r="Q72" s="98"/>
      <c r="R72" s="98"/>
      <c r="S72" s="9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8"/>
      <c r="BJ72" s="98"/>
      <c r="BK72" s="98"/>
      <c r="BL72" s="98"/>
      <c r="BM72" s="4"/>
      <c r="BN72" s="4"/>
      <c r="BO72" s="4"/>
      <c r="BP72" s="4"/>
      <c r="BQ72" s="4"/>
      <c r="BR72" s="4"/>
      <c r="BS72" s="4"/>
      <c r="BT72" s="4"/>
      <c r="BU72" s="4"/>
      <c r="BV72" s="4"/>
      <c r="BW72" s="4"/>
      <c r="BX72" s="4"/>
      <c r="BY72" s="4"/>
      <c r="BZ72" s="4"/>
      <c r="CA72" s="4"/>
      <c r="CB72" s="4"/>
      <c r="CC72" s="4"/>
      <c r="CD72" s="4"/>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row>
    <row r="73" spans="2:161" s="295" customFormat="1" x14ac:dyDescent="0.2">
      <c r="C73" s="863"/>
      <c r="D73" s="863"/>
      <c r="E73" s="863"/>
      <c r="F73" s="863"/>
      <c r="G73" s="863"/>
      <c r="H73" s="863"/>
      <c r="I73" s="863"/>
      <c r="J73" s="863"/>
      <c r="K73" s="863"/>
      <c r="L73" s="863"/>
      <c r="M73" s="863"/>
      <c r="N73" s="863"/>
      <c r="O73" s="863"/>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row>
    <row r="74" spans="2:161" s="295" customFormat="1" x14ac:dyDescent="0.2">
      <c r="C74" s="863"/>
      <c r="D74" s="863"/>
      <c r="E74" s="863"/>
      <c r="F74" s="863"/>
      <c r="G74" s="863"/>
      <c r="H74" s="863"/>
      <c r="I74" s="863"/>
      <c r="J74" s="863"/>
      <c r="K74" s="863"/>
      <c r="L74" s="863"/>
      <c r="M74" s="863"/>
      <c r="N74" s="863"/>
      <c r="O74" s="863"/>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row>
    <row r="75" spans="2:161" x14ac:dyDescent="0.2">
      <c r="C75" s="863"/>
      <c r="D75" s="863"/>
      <c r="E75" s="863"/>
      <c r="F75" s="863"/>
      <c r="G75" s="863"/>
      <c r="H75" s="863"/>
      <c r="I75" s="863"/>
      <c r="J75" s="863"/>
      <c r="K75" s="863"/>
      <c r="L75" s="863"/>
      <c r="M75" s="863"/>
      <c r="N75" s="863"/>
      <c r="O75" s="863"/>
    </row>
    <row r="76" spans="2:161" x14ac:dyDescent="0.2">
      <c r="C76" s="863"/>
      <c r="D76" s="863"/>
      <c r="E76" s="863"/>
      <c r="F76" s="863"/>
      <c r="G76" s="863"/>
      <c r="H76" s="863"/>
      <c r="I76" s="863"/>
      <c r="J76" s="863"/>
      <c r="K76" s="863"/>
      <c r="L76" s="863"/>
      <c r="M76" s="863"/>
      <c r="N76" s="863"/>
      <c r="O76" s="863"/>
    </row>
    <row r="77" spans="2:161" x14ac:dyDescent="0.2">
      <c r="C77" s="863"/>
      <c r="D77" s="863"/>
      <c r="E77" s="863"/>
      <c r="F77" s="863"/>
      <c r="G77" s="863"/>
      <c r="H77" s="863"/>
      <c r="I77" s="863"/>
      <c r="J77" s="863"/>
      <c r="K77" s="863"/>
      <c r="L77" s="863"/>
      <c r="M77" s="863"/>
      <c r="N77" s="863"/>
      <c r="O77" s="863"/>
    </row>
    <row r="78" spans="2:161" x14ac:dyDescent="0.2">
      <c r="C78" s="863"/>
      <c r="D78" s="863"/>
      <c r="E78" s="863"/>
      <c r="F78" s="863"/>
      <c r="G78" s="863"/>
      <c r="H78" s="863"/>
      <c r="I78" s="863"/>
      <c r="J78" s="863"/>
      <c r="K78" s="863"/>
      <c r="L78" s="863"/>
      <c r="M78" s="863"/>
      <c r="N78" s="863"/>
      <c r="O78" s="863"/>
    </row>
    <row r="79" spans="2:161" x14ac:dyDescent="0.2">
      <c r="C79" s="863"/>
      <c r="D79" s="863"/>
      <c r="E79" s="863"/>
      <c r="F79" s="863"/>
      <c r="G79" s="863"/>
      <c r="H79" s="863"/>
      <c r="I79" s="863"/>
      <c r="J79" s="863"/>
      <c r="K79" s="863"/>
      <c r="L79" s="863"/>
      <c r="M79" s="863"/>
      <c r="N79" s="863"/>
      <c r="O79" s="863"/>
    </row>
    <row r="80" spans="2:161" x14ac:dyDescent="0.2">
      <c r="C80" s="863"/>
      <c r="D80" s="863"/>
      <c r="E80" s="863"/>
      <c r="F80" s="863"/>
      <c r="G80" s="863"/>
      <c r="H80" s="863"/>
      <c r="I80" s="863"/>
      <c r="J80" s="863"/>
      <c r="K80" s="863"/>
      <c r="L80" s="863"/>
      <c r="M80" s="863"/>
      <c r="N80" s="863"/>
      <c r="O80" s="863"/>
    </row>
    <row r="81" spans="3:15" x14ac:dyDescent="0.2">
      <c r="C81" s="863"/>
      <c r="D81" s="863"/>
      <c r="E81" s="863"/>
      <c r="F81" s="863"/>
      <c r="G81" s="863"/>
      <c r="H81" s="863"/>
      <c r="I81" s="863"/>
      <c r="J81" s="863"/>
      <c r="K81" s="863"/>
      <c r="L81" s="863"/>
      <c r="M81" s="863"/>
      <c r="N81" s="863"/>
      <c r="O81" s="863"/>
    </row>
    <row r="82" spans="3:15" x14ac:dyDescent="0.2">
      <c r="C82" s="863"/>
      <c r="D82" s="863"/>
      <c r="E82" s="863"/>
      <c r="F82" s="863"/>
      <c r="G82" s="863"/>
      <c r="H82" s="863"/>
      <c r="I82" s="863"/>
      <c r="J82" s="863"/>
      <c r="K82" s="863"/>
      <c r="L82" s="863"/>
      <c r="M82" s="863"/>
      <c r="N82" s="863"/>
      <c r="O82" s="863"/>
    </row>
    <row r="83" spans="3:15" x14ac:dyDescent="0.2">
      <c r="C83" s="863"/>
      <c r="D83" s="863"/>
      <c r="E83" s="863"/>
      <c r="F83" s="863"/>
      <c r="G83" s="863"/>
      <c r="H83" s="863"/>
      <c r="I83" s="863"/>
      <c r="J83" s="863"/>
      <c r="K83" s="863"/>
      <c r="L83" s="863"/>
      <c r="M83" s="863"/>
      <c r="N83" s="863"/>
      <c r="O83" s="863"/>
    </row>
    <row r="84" spans="3:15" x14ac:dyDescent="0.2">
      <c r="C84" s="863"/>
      <c r="D84" s="863"/>
      <c r="E84" s="863"/>
      <c r="F84" s="863"/>
      <c r="G84" s="863"/>
      <c r="H84" s="863"/>
      <c r="I84" s="863"/>
      <c r="J84" s="863"/>
      <c r="K84" s="863"/>
      <c r="L84" s="863"/>
      <c r="M84" s="863"/>
      <c r="N84" s="863"/>
      <c r="O84" s="863"/>
    </row>
    <row r="85" spans="3:15" x14ac:dyDescent="0.2">
      <c r="C85" s="863"/>
      <c r="D85" s="863"/>
      <c r="E85" s="863"/>
      <c r="F85" s="863"/>
      <c r="G85" s="863"/>
      <c r="H85" s="863"/>
      <c r="I85" s="863"/>
      <c r="J85" s="863"/>
      <c r="K85" s="863"/>
      <c r="L85" s="863"/>
      <c r="M85" s="863"/>
      <c r="N85" s="863"/>
      <c r="O85" s="863"/>
    </row>
    <row r="86" spans="3:15" x14ac:dyDescent="0.2">
      <c r="C86" s="863"/>
      <c r="D86" s="863"/>
      <c r="E86" s="863"/>
      <c r="F86" s="863"/>
      <c r="G86" s="863"/>
      <c r="H86" s="863"/>
      <c r="I86" s="863"/>
      <c r="J86" s="863"/>
      <c r="K86" s="863"/>
      <c r="L86" s="863"/>
      <c r="M86" s="863"/>
      <c r="N86" s="863"/>
      <c r="O86" s="863"/>
    </row>
    <row r="87" spans="3:15" x14ac:dyDescent="0.2">
      <c r="C87" s="863"/>
      <c r="D87" s="863"/>
      <c r="E87" s="863"/>
      <c r="F87" s="863"/>
      <c r="G87" s="863"/>
      <c r="H87" s="863"/>
      <c r="I87" s="863"/>
      <c r="J87" s="863"/>
      <c r="K87" s="863"/>
      <c r="L87" s="863"/>
      <c r="M87" s="863"/>
      <c r="N87" s="863"/>
      <c r="O87" s="863"/>
    </row>
    <row r="88" spans="3:15" x14ac:dyDescent="0.2">
      <c r="C88" s="863"/>
      <c r="D88" s="863"/>
      <c r="E88" s="863"/>
      <c r="F88" s="863"/>
      <c r="G88" s="863"/>
      <c r="H88" s="863"/>
      <c r="I88" s="863"/>
      <c r="J88" s="863"/>
      <c r="K88" s="863"/>
      <c r="L88" s="863"/>
      <c r="M88" s="863"/>
      <c r="N88" s="863"/>
      <c r="O88" s="863"/>
    </row>
    <row r="89" spans="3:15" x14ac:dyDescent="0.2">
      <c r="C89" s="863"/>
      <c r="D89" s="863"/>
      <c r="E89" s="863"/>
      <c r="F89" s="863"/>
      <c r="G89" s="863"/>
      <c r="H89" s="863"/>
      <c r="I89" s="863"/>
      <c r="J89" s="863"/>
      <c r="K89" s="863"/>
      <c r="L89" s="863"/>
      <c r="M89" s="863"/>
      <c r="N89" s="863"/>
      <c r="O89" s="863"/>
    </row>
    <row r="90" spans="3:15" x14ac:dyDescent="0.2">
      <c r="C90" s="863"/>
      <c r="D90" s="863"/>
      <c r="E90" s="863"/>
      <c r="F90" s="863"/>
      <c r="G90" s="863"/>
      <c r="H90" s="863"/>
      <c r="I90" s="863"/>
      <c r="J90" s="863"/>
      <c r="K90" s="863"/>
      <c r="L90" s="863"/>
      <c r="M90" s="863"/>
      <c r="N90" s="863"/>
      <c r="O90" s="863"/>
    </row>
    <row r="91" spans="3:15" x14ac:dyDescent="0.2">
      <c r="C91" s="863"/>
      <c r="D91" s="863"/>
      <c r="E91" s="863"/>
      <c r="F91" s="863"/>
      <c r="G91" s="863"/>
      <c r="H91" s="863"/>
      <c r="I91" s="863"/>
      <c r="J91" s="863"/>
      <c r="K91" s="863"/>
      <c r="L91" s="863"/>
      <c r="M91" s="863"/>
      <c r="N91" s="863"/>
      <c r="O91" s="863"/>
    </row>
    <row r="92" spans="3:15" x14ac:dyDescent="0.2">
      <c r="C92" s="863"/>
      <c r="D92" s="863"/>
      <c r="E92" s="863"/>
      <c r="F92" s="863"/>
      <c r="G92" s="863"/>
      <c r="H92" s="863"/>
      <c r="I92" s="863"/>
      <c r="J92" s="863"/>
      <c r="K92" s="863"/>
      <c r="L92" s="863"/>
      <c r="M92" s="863"/>
      <c r="N92" s="863"/>
      <c r="O92" s="863"/>
    </row>
    <row r="93" spans="3:15" x14ac:dyDescent="0.2">
      <c r="C93" s="863"/>
      <c r="D93" s="863"/>
      <c r="E93" s="863"/>
      <c r="F93" s="863"/>
      <c r="G93" s="863"/>
      <c r="H93" s="863"/>
      <c r="I93" s="863"/>
      <c r="J93" s="863"/>
      <c r="K93" s="863"/>
      <c r="L93" s="863"/>
      <c r="M93" s="863"/>
      <c r="N93" s="863"/>
      <c r="O93" s="863"/>
    </row>
    <row r="94" spans="3:15" x14ac:dyDescent="0.2">
      <c r="C94" s="863"/>
      <c r="D94" s="863"/>
      <c r="E94" s="863"/>
      <c r="F94" s="863"/>
      <c r="G94" s="863"/>
      <c r="H94" s="863"/>
      <c r="I94" s="863"/>
      <c r="J94" s="863"/>
      <c r="K94" s="863"/>
      <c r="L94" s="863"/>
      <c r="M94" s="863"/>
      <c r="N94" s="863"/>
      <c r="O94" s="863"/>
    </row>
    <row r="95" spans="3:15" x14ac:dyDescent="0.2">
      <c r="C95" s="863"/>
      <c r="D95" s="863"/>
      <c r="E95" s="863"/>
      <c r="F95" s="863"/>
      <c r="G95" s="863"/>
      <c r="H95" s="863"/>
      <c r="I95" s="863"/>
      <c r="J95" s="863"/>
      <c r="K95" s="863"/>
      <c r="L95" s="863"/>
      <c r="M95" s="863"/>
      <c r="N95" s="863"/>
      <c r="O95" s="863"/>
    </row>
    <row r="96" spans="3:15" x14ac:dyDescent="0.2">
      <c r="C96" s="863"/>
      <c r="D96" s="863"/>
      <c r="E96" s="863"/>
      <c r="F96" s="863"/>
      <c r="G96" s="863"/>
      <c r="H96" s="863"/>
      <c r="I96" s="863"/>
      <c r="J96" s="863"/>
      <c r="K96" s="863"/>
      <c r="L96" s="863"/>
      <c r="M96" s="863"/>
      <c r="N96" s="863"/>
      <c r="O96" s="863"/>
    </row>
    <row r="97" spans="3:15" x14ac:dyDescent="0.2">
      <c r="C97" s="863"/>
      <c r="D97" s="863"/>
      <c r="E97" s="863"/>
      <c r="F97" s="863"/>
      <c r="G97" s="863"/>
      <c r="H97" s="863"/>
      <c r="I97" s="863"/>
      <c r="J97" s="863"/>
      <c r="K97" s="863"/>
      <c r="L97" s="863"/>
      <c r="M97" s="863"/>
      <c r="N97" s="863"/>
      <c r="O97" s="863"/>
    </row>
    <row r="98" spans="3:15" x14ac:dyDescent="0.2">
      <c r="C98" s="863"/>
      <c r="D98" s="863"/>
      <c r="E98" s="863"/>
      <c r="F98" s="863"/>
      <c r="G98" s="863"/>
      <c r="H98" s="863"/>
      <c r="I98" s="863"/>
      <c r="J98" s="863"/>
      <c r="K98" s="863"/>
      <c r="L98" s="863"/>
      <c r="M98" s="863"/>
      <c r="N98" s="863"/>
      <c r="O98" s="863"/>
    </row>
    <row r="99" spans="3:15" x14ac:dyDescent="0.2">
      <c r="C99" s="863"/>
      <c r="D99" s="863"/>
      <c r="E99" s="863"/>
      <c r="F99" s="863"/>
      <c r="G99" s="863"/>
      <c r="H99" s="863"/>
      <c r="I99" s="863"/>
      <c r="J99" s="863"/>
      <c r="K99" s="863"/>
      <c r="L99" s="863"/>
      <c r="M99" s="863"/>
      <c r="N99" s="863"/>
      <c r="O99" s="863"/>
    </row>
    <row r="100" spans="3:15" x14ac:dyDescent="0.2">
      <c r="C100" s="863"/>
      <c r="D100" s="863"/>
      <c r="E100" s="863"/>
      <c r="F100" s="863"/>
      <c r="G100" s="863"/>
      <c r="H100" s="863"/>
      <c r="I100" s="863"/>
      <c r="J100" s="863"/>
      <c r="K100" s="863"/>
      <c r="L100" s="863"/>
      <c r="M100" s="863"/>
      <c r="N100" s="863"/>
      <c r="O100" s="863"/>
    </row>
    <row r="101" spans="3:15" x14ac:dyDescent="0.2">
      <c r="C101" s="863"/>
      <c r="D101" s="863"/>
      <c r="E101" s="863"/>
      <c r="F101" s="863"/>
      <c r="G101" s="863"/>
      <c r="H101" s="863"/>
      <c r="I101" s="863"/>
      <c r="J101" s="863"/>
      <c r="K101" s="863"/>
      <c r="L101" s="863"/>
      <c r="M101" s="863"/>
      <c r="N101" s="863"/>
      <c r="O101" s="863"/>
    </row>
    <row r="102" spans="3:15" x14ac:dyDescent="0.2">
      <c r="C102" s="863"/>
      <c r="D102" s="863"/>
      <c r="E102" s="863"/>
      <c r="F102" s="863"/>
      <c r="G102" s="863"/>
      <c r="H102" s="863"/>
      <c r="I102" s="863"/>
      <c r="J102" s="863"/>
      <c r="K102" s="863"/>
      <c r="L102" s="863"/>
      <c r="M102" s="863"/>
      <c r="N102" s="863"/>
      <c r="O102" s="863"/>
    </row>
    <row r="103" spans="3:15" x14ac:dyDescent="0.2">
      <c r="C103" s="863"/>
      <c r="D103" s="863"/>
      <c r="E103" s="863"/>
      <c r="F103" s="863"/>
      <c r="G103" s="863"/>
      <c r="H103" s="863"/>
      <c r="I103" s="863"/>
      <c r="J103" s="863"/>
      <c r="K103" s="863"/>
      <c r="L103" s="863"/>
      <c r="M103" s="863"/>
      <c r="N103" s="863"/>
      <c r="O103" s="863"/>
    </row>
    <row r="104" spans="3:15" x14ac:dyDescent="0.2">
      <c r="C104" s="863"/>
      <c r="D104" s="863"/>
      <c r="E104" s="863"/>
      <c r="F104" s="863"/>
      <c r="G104" s="863"/>
      <c r="H104" s="863"/>
      <c r="I104" s="863"/>
      <c r="J104" s="863"/>
      <c r="K104" s="863"/>
      <c r="L104" s="863"/>
      <c r="M104" s="863"/>
      <c r="N104" s="863"/>
      <c r="O104" s="863"/>
    </row>
    <row r="105" spans="3:15" x14ac:dyDescent="0.2">
      <c r="C105" s="863"/>
      <c r="D105" s="863"/>
      <c r="E105" s="863"/>
      <c r="F105" s="863"/>
      <c r="G105" s="863"/>
      <c r="H105" s="863"/>
      <c r="I105" s="863"/>
      <c r="J105" s="863"/>
      <c r="K105" s="863"/>
      <c r="L105" s="863"/>
      <c r="M105" s="863"/>
      <c r="N105" s="863"/>
      <c r="O105" s="863"/>
    </row>
    <row r="106" spans="3:15" x14ac:dyDescent="0.2">
      <c r="C106" s="863"/>
      <c r="D106" s="863"/>
      <c r="E106" s="863"/>
      <c r="F106" s="863"/>
      <c r="G106" s="863"/>
      <c r="H106" s="863"/>
      <c r="I106" s="863"/>
      <c r="J106" s="863"/>
      <c r="K106" s="863"/>
      <c r="L106" s="863"/>
      <c r="M106" s="863"/>
      <c r="N106" s="863"/>
      <c r="O106" s="863"/>
    </row>
    <row r="107" spans="3:15" x14ac:dyDescent="0.2">
      <c r="C107" s="863"/>
      <c r="D107" s="863"/>
      <c r="E107" s="863"/>
      <c r="F107" s="863"/>
      <c r="G107" s="863"/>
      <c r="H107" s="863"/>
      <c r="I107" s="863"/>
      <c r="J107" s="863"/>
      <c r="K107" s="863"/>
      <c r="L107" s="863"/>
      <c r="M107" s="863"/>
      <c r="N107" s="863"/>
      <c r="O107" s="863"/>
    </row>
    <row r="108" spans="3:15" x14ac:dyDescent="0.2">
      <c r="C108" s="863"/>
      <c r="D108" s="863"/>
      <c r="E108" s="863"/>
      <c r="F108" s="863"/>
      <c r="G108" s="863"/>
      <c r="H108" s="863"/>
      <c r="I108" s="863"/>
      <c r="J108" s="863"/>
      <c r="K108" s="863"/>
      <c r="L108" s="863"/>
      <c r="M108" s="863"/>
      <c r="N108" s="863"/>
      <c r="O108" s="863"/>
    </row>
    <row r="109" spans="3:15" x14ac:dyDescent="0.2">
      <c r="C109" s="863"/>
      <c r="D109" s="863"/>
      <c r="E109" s="863"/>
      <c r="F109" s="863"/>
      <c r="G109" s="863"/>
      <c r="H109" s="863"/>
      <c r="I109" s="863"/>
      <c r="J109" s="863"/>
      <c r="K109" s="863"/>
      <c r="L109" s="863"/>
      <c r="M109" s="863"/>
      <c r="N109" s="863"/>
      <c r="O109" s="863"/>
    </row>
    <row r="110" spans="3:15" x14ac:dyDescent="0.2">
      <c r="C110" s="863"/>
      <c r="D110" s="863"/>
      <c r="E110" s="863"/>
      <c r="F110" s="863"/>
      <c r="G110" s="863"/>
      <c r="H110" s="863"/>
      <c r="I110" s="863"/>
      <c r="J110" s="863"/>
      <c r="K110" s="863"/>
      <c r="L110" s="863"/>
      <c r="M110" s="863"/>
      <c r="N110" s="863"/>
      <c r="O110" s="863"/>
    </row>
    <row r="111" spans="3:15" x14ac:dyDescent="0.2">
      <c r="C111" s="863"/>
      <c r="D111" s="863"/>
      <c r="E111" s="863"/>
      <c r="F111" s="863"/>
      <c r="G111" s="863"/>
      <c r="H111" s="863"/>
      <c r="I111" s="863"/>
      <c r="J111" s="863"/>
      <c r="K111" s="863"/>
      <c r="L111" s="863"/>
      <c r="M111" s="863"/>
      <c r="N111" s="863"/>
      <c r="O111" s="863"/>
    </row>
    <row r="112" spans="3:15" x14ac:dyDescent="0.2">
      <c r="C112" s="863"/>
      <c r="D112" s="863"/>
      <c r="E112" s="863"/>
      <c r="F112" s="863"/>
      <c r="G112" s="863"/>
      <c r="H112" s="863"/>
      <c r="I112" s="863"/>
      <c r="J112" s="863"/>
      <c r="K112" s="863"/>
      <c r="L112" s="863"/>
      <c r="M112" s="863"/>
      <c r="N112" s="863"/>
      <c r="O112" s="863"/>
    </row>
    <row r="113" spans="3:15" x14ac:dyDescent="0.2">
      <c r="C113" s="863"/>
      <c r="D113" s="863"/>
      <c r="E113" s="863"/>
      <c r="F113" s="863"/>
      <c r="G113" s="863"/>
      <c r="H113" s="863"/>
      <c r="I113" s="863"/>
      <c r="J113" s="863"/>
      <c r="K113" s="863"/>
      <c r="L113" s="863"/>
      <c r="M113" s="863"/>
      <c r="N113" s="863"/>
      <c r="O113" s="863"/>
    </row>
    <row r="114" spans="3:15" x14ac:dyDescent="0.2">
      <c r="C114" s="863"/>
      <c r="D114" s="863"/>
      <c r="E114" s="863"/>
      <c r="F114" s="863"/>
      <c r="G114" s="863"/>
      <c r="H114" s="863"/>
      <c r="I114" s="863"/>
      <c r="J114" s="863"/>
      <c r="K114" s="863"/>
      <c r="L114" s="863"/>
      <c r="M114" s="863"/>
      <c r="N114" s="863"/>
      <c r="O114" s="863"/>
    </row>
    <row r="115" spans="3:15" x14ac:dyDescent="0.2">
      <c r="C115" s="863"/>
      <c r="D115" s="863"/>
      <c r="E115" s="863"/>
      <c r="F115" s="863"/>
      <c r="G115" s="863"/>
      <c r="H115" s="863"/>
      <c r="I115" s="863"/>
      <c r="J115" s="863"/>
      <c r="K115" s="863"/>
      <c r="L115" s="863"/>
      <c r="M115" s="863"/>
      <c r="N115" s="863"/>
      <c r="O115" s="863"/>
    </row>
    <row r="116" spans="3:15" x14ac:dyDescent="0.2">
      <c r="C116" s="863"/>
      <c r="D116" s="863"/>
      <c r="E116" s="863"/>
      <c r="F116" s="863"/>
      <c r="G116" s="863"/>
      <c r="H116" s="863"/>
      <c r="I116" s="863"/>
      <c r="J116" s="863"/>
      <c r="K116" s="863"/>
      <c r="L116" s="863"/>
      <c r="M116" s="863"/>
      <c r="N116" s="863"/>
      <c r="O116" s="863"/>
    </row>
    <row r="117" spans="3:15" x14ac:dyDescent="0.2">
      <c r="C117" s="863"/>
      <c r="D117" s="863"/>
      <c r="E117" s="863"/>
      <c r="F117" s="863"/>
      <c r="G117" s="863"/>
      <c r="H117" s="863"/>
      <c r="I117" s="863"/>
      <c r="J117" s="863"/>
      <c r="K117" s="863"/>
      <c r="L117" s="863"/>
      <c r="M117" s="863"/>
      <c r="N117" s="863"/>
      <c r="O117" s="863"/>
    </row>
    <row r="118" spans="3:15" x14ac:dyDescent="0.2">
      <c r="C118" s="863"/>
      <c r="D118" s="863"/>
      <c r="E118" s="863"/>
      <c r="F118" s="863"/>
      <c r="G118" s="863"/>
      <c r="H118" s="863"/>
      <c r="I118" s="863"/>
      <c r="J118" s="863"/>
      <c r="K118" s="863"/>
      <c r="L118" s="863"/>
      <c r="M118" s="863"/>
      <c r="N118" s="863"/>
      <c r="O118" s="863"/>
    </row>
    <row r="119" spans="3:15" x14ac:dyDescent="0.2">
      <c r="C119" s="863"/>
      <c r="D119" s="863"/>
      <c r="E119" s="863"/>
      <c r="F119" s="863"/>
      <c r="G119" s="863"/>
      <c r="H119" s="863"/>
      <c r="I119" s="863"/>
      <c r="J119" s="863"/>
      <c r="K119" s="863"/>
      <c r="L119" s="863"/>
      <c r="M119" s="863"/>
      <c r="N119" s="863"/>
      <c r="O119" s="863"/>
    </row>
    <row r="120" spans="3:15" x14ac:dyDescent="0.2">
      <c r="C120" s="863"/>
      <c r="D120" s="863"/>
      <c r="E120" s="863"/>
      <c r="F120" s="863"/>
      <c r="G120" s="863"/>
      <c r="H120" s="863"/>
      <c r="I120" s="863"/>
      <c r="J120" s="863"/>
      <c r="K120" s="863"/>
      <c r="L120" s="863"/>
      <c r="M120" s="863"/>
      <c r="N120" s="863"/>
      <c r="O120" s="863"/>
    </row>
    <row r="121" spans="3:15" x14ac:dyDescent="0.2">
      <c r="C121" s="863"/>
      <c r="D121" s="863"/>
      <c r="E121" s="863"/>
      <c r="F121" s="863"/>
      <c r="G121" s="863"/>
      <c r="H121" s="863"/>
      <c r="I121" s="863"/>
      <c r="J121" s="863"/>
      <c r="K121" s="863"/>
      <c r="L121" s="863"/>
      <c r="M121" s="863"/>
      <c r="N121" s="863"/>
      <c r="O121" s="863"/>
    </row>
    <row r="122" spans="3:15" x14ac:dyDescent="0.2">
      <c r="C122" s="863"/>
      <c r="D122" s="863"/>
      <c r="E122" s="863"/>
      <c r="F122" s="863"/>
      <c r="G122" s="863"/>
      <c r="H122" s="863"/>
      <c r="I122" s="863"/>
      <c r="J122" s="863"/>
      <c r="K122" s="863"/>
      <c r="L122" s="863"/>
      <c r="M122" s="863"/>
      <c r="N122" s="863"/>
      <c r="O122" s="863"/>
    </row>
    <row r="123" spans="3:15" x14ac:dyDescent="0.2">
      <c r="C123" s="863"/>
      <c r="D123" s="863"/>
      <c r="E123" s="863"/>
      <c r="F123" s="863"/>
      <c r="G123" s="863"/>
      <c r="H123" s="863"/>
      <c r="I123" s="863"/>
      <c r="J123" s="863"/>
      <c r="K123" s="863"/>
      <c r="L123" s="863"/>
      <c r="M123" s="863"/>
      <c r="N123" s="863"/>
      <c r="O123" s="863"/>
    </row>
    <row r="124" spans="3:15" x14ac:dyDescent="0.2">
      <c r="C124" s="863"/>
      <c r="D124" s="863"/>
      <c r="E124" s="863"/>
      <c r="F124" s="863"/>
      <c r="G124" s="863"/>
      <c r="H124" s="863"/>
      <c r="I124" s="863"/>
      <c r="J124" s="863"/>
      <c r="K124" s="863"/>
      <c r="L124" s="863"/>
      <c r="M124" s="863"/>
      <c r="N124" s="863"/>
      <c r="O124" s="863"/>
    </row>
    <row r="125" spans="3:15" x14ac:dyDescent="0.2">
      <c r="C125" s="863"/>
      <c r="D125" s="863"/>
      <c r="E125" s="863"/>
      <c r="F125" s="863"/>
      <c r="G125" s="863"/>
      <c r="H125" s="863"/>
      <c r="I125" s="863"/>
      <c r="J125" s="863"/>
      <c r="K125" s="863"/>
      <c r="L125" s="863"/>
      <c r="M125" s="863"/>
      <c r="N125" s="863"/>
      <c r="O125" s="863"/>
    </row>
  </sheetData>
  <phoneticPr fontId="25" type="noConversion"/>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DF56"/>
  <sheetViews>
    <sheetView zoomScaleNormal="100" workbookViewId="0">
      <pane xSplit="2" ySplit="4" topLeftCell="E5" activePane="bottomRight" state="frozen"/>
      <selection activeCell="H44" sqref="H44"/>
      <selection pane="topRight" activeCell="H44" sqref="H44"/>
      <selection pane="bottomLeft" activeCell="H44" sqref="H44"/>
      <selection pane="bottomRight" activeCell="U14" sqref="U14"/>
    </sheetView>
  </sheetViews>
  <sheetFormatPr defaultColWidth="9" defaultRowHeight="14.5" x14ac:dyDescent="0.35"/>
  <cols>
    <col min="1" max="1" width="9" style="519"/>
    <col min="2" max="2" width="30.1796875" style="519" bestFit="1" customWidth="1"/>
    <col min="3" max="3" width="5.81640625" style="519" hidden="1" customWidth="1"/>
    <col min="4" max="4" width="6.1796875" style="519" hidden="1" customWidth="1"/>
    <col min="5" max="6" width="5.81640625" style="519" customWidth="1"/>
    <col min="7" max="10" width="6.1796875" style="519" customWidth="1"/>
    <col min="11" max="11" width="5.81640625" style="519" customWidth="1"/>
    <col min="12" max="12" width="6.1796875" style="519" customWidth="1"/>
    <col min="13" max="13" width="5.81640625" style="519" customWidth="1"/>
    <col min="14" max="15" width="6.453125" style="519" customWidth="1"/>
    <col min="16" max="17" width="9.7265625" style="519" customWidth="1"/>
    <col min="18" max="18" width="5.26953125" style="519" customWidth="1"/>
    <col min="19" max="19" width="8.26953125" style="519" customWidth="1"/>
    <col min="20" max="23" width="8.54296875" style="519" customWidth="1"/>
    <col min="24" max="26" width="8.81640625" style="519" customWidth="1"/>
    <col min="27" max="27" width="8.26953125" style="519" customWidth="1"/>
    <col min="28" max="31" width="8.54296875" style="519" customWidth="1"/>
    <col min="32" max="33" width="8.81640625" style="519" customWidth="1"/>
    <col min="34" max="34" width="10.7265625" style="720" customWidth="1"/>
    <col min="35" max="35" width="10.453125" style="720" customWidth="1"/>
    <col min="36" max="38" width="10.7265625" style="720" customWidth="1"/>
    <col min="39" max="39" width="10.453125" style="720" customWidth="1"/>
    <col min="40" max="40" width="10.7265625" style="720" bestFit="1" customWidth="1"/>
    <col min="41" max="41" width="10.7265625" style="720" customWidth="1"/>
    <col min="42" max="42" width="3.26953125" style="519" customWidth="1"/>
    <col min="43" max="43" width="9.81640625" style="519" bestFit="1" customWidth="1"/>
    <col min="44" max="44" width="9.7265625" style="519" bestFit="1" customWidth="1"/>
    <col min="45" max="45" width="6" style="519" customWidth="1"/>
    <col min="46" max="46" width="8.1796875" style="519" bestFit="1" customWidth="1"/>
    <col min="47" max="48" width="8.453125" style="519" bestFit="1" customWidth="1"/>
    <col min="49" max="49" width="8.7265625" style="519" bestFit="1" customWidth="1"/>
    <col min="50" max="50" width="8.1796875" style="519" bestFit="1" customWidth="1"/>
    <col min="51" max="52" width="8.453125" style="519" bestFit="1" customWidth="1"/>
    <col min="53" max="53" width="8.7265625" style="519" bestFit="1" customWidth="1"/>
    <col min="54" max="54" width="8.453125" style="519" bestFit="1" customWidth="1"/>
    <col min="55" max="55" width="8.7265625" style="519" bestFit="1" customWidth="1"/>
    <col min="56" max="56" width="8.453125" style="519" bestFit="1" customWidth="1"/>
    <col min="57" max="57" width="9" style="519"/>
    <col min="58" max="58" width="30.1796875" style="519" bestFit="1" customWidth="1"/>
    <col min="59" max="59" width="5.81640625" style="519" hidden="1" customWidth="1"/>
    <col min="60" max="60" width="6.1796875" style="841" hidden="1" customWidth="1"/>
    <col min="61" max="62" width="5.81640625" style="841" bestFit="1" customWidth="1"/>
    <col min="63" max="66" width="6.1796875" style="841" customWidth="1"/>
    <col min="67" max="67" width="5.81640625" style="841" bestFit="1" customWidth="1"/>
    <col min="68" max="68" width="6.1796875" style="841" customWidth="1"/>
    <col min="69" max="69" width="5.81640625" style="841" bestFit="1" customWidth="1"/>
    <col min="70" max="70" width="6.453125" style="841" bestFit="1" customWidth="1"/>
    <col min="71" max="71" width="6.453125" style="841" customWidth="1"/>
    <col min="72" max="72" width="6.1796875" style="841" customWidth="1"/>
    <col min="73" max="73" width="9.81640625" style="519" customWidth="1"/>
    <col min="74" max="74" width="9.7265625" style="519" bestFit="1" customWidth="1"/>
    <col min="75" max="75" width="4.26953125" style="519" hidden="1" customWidth="1"/>
    <col min="76" max="79" width="5.54296875" style="519" hidden="1" customWidth="1"/>
    <col min="80" max="83" width="5.81640625" style="519" hidden="1" customWidth="1"/>
    <col min="84" max="87" width="5.54296875" style="519" hidden="1" customWidth="1"/>
    <col min="88" max="89" width="5.81640625" style="519" hidden="1" customWidth="1"/>
    <col min="90" max="93" width="5.81640625" style="841" hidden="1" customWidth="1"/>
    <col min="94" max="97" width="5.81640625" style="841" bestFit="1" customWidth="1"/>
    <col min="98" max="98" width="5.81640625" style="841" customWidth="1"/>
    <col min="99" max="99" width="9" style="519"/>
    <col min="100" max="100" width="8.1796875" style="841" bestFit="1" customWidth="1"/>
    <col min="101" max="102" width="8.453125" style="841" bestFit="1" customWidth="1"/>
    <col min="103" max="103" width="8.7265625" style="841" bestFit="1" customWidth="1"/>
    <col min="104" max="104" width="8.1796875" style="841" bestFit="1" customWidth="1"/>
    <col min="105" max="106" width="8.453125" style="841" bestFit="1" customWidth="1"/>
    <col min="107" max="107" width="8.7265625" style="841" bestFit="1" customWidth="1"/>
    <col min="108" max="108" width="8.453125" style="841" bestFit="1" customWidth="1"/>
    <col min="109" max="109" width="8.7265625" style="841" bestFit="1" customWidth="1"/>
    <col min="110" max="110" width="8.453125" style="519" bestFit="1" customWidth="1"/>
    <col min="111" max="16384" width="9" style="519"/>
  </cols>
  <sheetData>
    <row r="1" spans="1:110" x14ac:dyDescent="0.35">
      <c r="A1" s="15"/>
      <c r="B1" s="39" t="s">
        <v>51</v>
      </c>
      <c r="C1" s="15"/>
      <c r="D1" s="15"/>
      <c r="E1" s="15"/>
      <c r="F1" s="15"/>
      <c r="G1" s="15"/>
      <c r="H1" s="15"/>
      <c r="I1" s="15"/>
      <c r="J1" s="15"/>
      <c r="K1" s="15"/>
      <c r="L1" s="15"/>
      <c r="M1" s="15"/>
      <c r="N1" s="15"/>
      <c r="O1" s="15"/>
      <c r="P1" s="15"/>
      <c r="Q1" s="15"/>
      <c r="R1" s="15"/>
      <c r="S1" s="104"/>
      <c r="T1" s="104"/>
      <c r="U1" s="104"/>
      <c r="V1" s="104"/>
      <c r="W1" s="104"/>
      <c r="X1" s="104"/>
      <c r="Y1" s="104"/>
      <c r="Z1" s="104"/>
      <c r="AA1" s="104"/>
      <c r="AB1" s="104"/>
      <c r="AC1" s="104"/>
      <c r="AD1" s="104"/>
      <c r="AE1" s="104"/>
      <c r="AF1" s="104"/>
      <c r="AG1" s="104"/>
      <c r="AH1" s="718"/>
      <c r="AI1" s="718"/>
      <c r="AJ1" s="718"/>
      <c r="AK1" s="718"/>
      <c r="AL1" s="718"/>
      <c r="AM1" s="718"/>
      <c r="AN1" s="718"/>
      <c r="AO1" s="718"/>
      <c r="AP1" s="104"/>
      <c r="AQ1" s="104"/>
      <c r="AR1" s="104"/>
      <c r="AT1" s="15"/>
      <c r="AU1" s="15"/>
      <c r="AV1" s="15"/>
      <c r="AW1" s="15"/>
      <c r="AX1" s="15"/>
      <c r="AY1" s="15"/>
      <c r="AZ1" s="15"/>
      <c r="BA1" s="15"/>
      <c r="BB1" s="15"/>
      <c r="BC1" s="15"/>
      <c r="BD1" s="15"/>
      <c r="BF1" s="39" t="s">
        <v>52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5">
      <c r="A2" s="15"/>
      <c r="B2" s="1"/>
      <c r="C2" s="2"/>
      <c r="D2" s="2"/>
      <c r="E2" s="2"/>
      <c r="F2" s="2"/>
      <c r="G2" s="2"/>
      <c r="H2" s="2"/>
      <c r="I2" s="2"/>
      <c r="J2" s="2"/>
      <c r="K2" s="2"/>
      <c r="L2" s="2"/>
      <c r="M2" s="2"/>
      <c r="N2" s="2"/>
      <c r="O2" s="2"/>
      <c r="P2" s="2"/>
      <c r="Q2" s="2"/>
      <c r="R2" s="2"/>
      <c r="S2" s="104"/>
      <c r="T2" s="104"/>
      <c r="U2" s="104"/>
      <c r="V2" s="104"/>
      <c r="W2" s="104"/>
      <c r="X2" s="104"/>
      <c r="Y2" s="104"/>
      <c r="Z2" s="104"/>
      <c r="AA2" s="104"/>
      <c r="AB2" s="104"/>
      <c r="AC2" s="104"/>
      <c r="AD2" s="104"/>
      <c r="AE2" s="104"/>
      <c r="AF2" s="104"/>
      <c r="AG2" s="104"/>
      <c r="AH2" s="718"/>
      <c r="AI2" s="718"/>
      <c r="AJ2" s="718"/>
      <c r="AK2" s="718"/>
      <c r="AL2" s="718"/>
      <c r="AM2" s="718"/>
      <c r="AN2" s="718"/>
      <c r="AO2" s="718"/>
      <c r="AP2" s="104"/>
      <c r="AQ2" s="104"/>
      <c r="AR2" s="104"/>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5">
      <c r="A3" s="15"/>
      <c r="B3" s="16" t="s">
        <v>233</v>
      </c>
      <c r="C3" s="15"/>
      <c r="D3" s="15"/>
      <c r="E3" s="15"/>
      <c r="F3" s="15"/>
      <c r="G3" s="15"/>
      <c r="H3" s="15"/>
      <c r="I3" s="15"/>
      <c r="J3" s="15"/>
      <c r="K3" s="15"/>
      <c r="L3" s="15"/>
      <c r="M3" s="15"/>
      <c r="N3" s="15"/>
      <c r="O3" s="15"/>
      <c r="P3" s="15"/>
      <c r="Q3" s="15"/>
      <c r="R3" s="15"/>
      <c r="S3" s="102"/>
      <c r="T3" s="102"/>
      <c r="U3" s="102"/>
      <c r="V3" s="102"/>
      <c r="W3" s="102"/>
      <c r="X3" s="102"/>
      <c r="Y3" s="102"/>
      <c r="Z3" s="102"/>
      <c r="AA3" s="102"/>
      <c r="AB3" s="102"/>
      <c r="AC3" s="102"/>
      <c r="AD3" s="102"/>
      <c r="AE3" s="102"/>
      <c r="AF3" s="102"/>
      <c r="AG3" s="102"/>
      <c r="AH3" s="719"/>
      <c r="AI3" s="719"/>
      <c r="AJ3" s="719"/>
      <c r="AK3" s="719"/>
      <c r="AL3" s="719"/>
      <c r="AM3" s="719"/>
      <c r="AN3" s="719"/>
      <c r="AO3" s="719"/>
      <c r="AP3" s="102"/>
      <c r="AQ3" s="102"/>
      <c r="AR3" s="102"/>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201</v>
      </c>
      <c r="O4" s="200" t="s">
        <v>236</v>
      </c>
      <c r="P4" s="202" t="s">
        <v>215</v>
      </c>
      <c r="Q4" s="202" t="s">
        <v>237</v>
      </c>
      <c r="R4" s="904"/>
      <c r="S4" s="200" t="s">
        <v>82</v>
      </c>
      <c r="T4" s="200" t="s">
        <v>88</v>
      </c>
      <c r="U4" s="200" t="s">
        <v>89</v>
      </c>
      <c r="V4" s="200" t="s">
        <v>87</v>
      </c>
      <c r="W4" s="200" t="s">
        <v>90</v>
      </c>
      <c r="X4" s="200" t="s">
        <v>107</v>
      </c>
      <c r="Y4" s="200" t="s">
        <v>124</v>
      </c>
      <c r="Z4" s="200" t="s">
        <v>132</v>
      </c>
      <c r="AA4" s="200" t="s">
        <v>141</v>
      </c>
      <c r="AB4" s="200" t="s">
        <v>146</v>
      </c>
      <c r="AC4" s="200" t="s">
        <v>151</v>
      </c>
      <c r="AD4" s="200" t="s">
        <v>158</v>
      </c>
      <c r="AE4" s="200" t="s">
        <v>169</v>
      </c>
      <c r="AF4" s="200" t="s">
        <v>174</v>
      </c>
      <c r="AG4" s="200" t="s">
        <v>180</v>
      </c>
      <c r="AH4" s="467" t="s">
        <v>183</v>
      </c>
      <c r="AI4" s="467" t="s">
        <v>188</v>
      </c>
      <c r="AJ4" s="467" t="s">
        <v>189</v>
      </c>
      <c r="AK4" s="467" t="s">
        <v>196</v>
      </c>
      <c r="AL4" s="467" t="s">
        <v>207</v>
      </c>
      <c r="AM4" s="467" t="s">
        <v>217</v>
      </c>
      <c r="AN4" s="467" t="s">
        <v>224</v>
      </c>
      <c r="AO4" s="467" t="s">
        <v>206</v>
      </c>
      <c r="AP4" s="202"/>
      <c r="AQ4" s="530" t="s">
        <v>234</v>
      </c>
      <c r="AR4" s="531" t="s">
        <v>235</v>
      </c>
      <c r="AT4" s="200" t="s">
        <v>93</v>
      </c>
      <c r="AU4" s="200" t="s">
        <v>94</v>
      </c>
      <c r="AV4" s="200" t="s">
        <v>109</v>
      </c>
      <c r="AW4" s="200" t="s">
        <v>134</v>
      </c>
      <c r="AX4" s="200" t="s">
        <v>147</v>
      </c>
      <c r="AY4" s="200" t="s">
        <v>161</v>
      </c>
      <c r="AZ4" s="200" t="s">
        <v>177</v>
      </c>
      <c r="BA4" s="200" t="s">
        <v>186</v>
      </c>
      <c r="BB4" s="200" t="s">
        <v>193</v>
      </c>
      <c r="BC4" s="200" t="s">
        <v>210</v>
      </c>
      <c r="BD4" s="200" t="s">
        <v>225</v>
      </c>
      <c r="BE4" s="200"/>
      <c r="BF4" s="275" t="s">
        <v>121</v>
      </c>
      <c r="BG4" s="200">
        <v>2013</v>
      </c>
      <c r="BH4" s="527">
        <v>2014</v>
      </c>
      <c r="BI4" s="527">
        <v>2015</v>
      </c>
      <c r="BJ4" s="527">
        <v>2016</v>
      </c>
      <c r="BK4" s="527">
        <v>2017</v>
      </c>
      <c r="BL4" s="527">
        <v>2018</v>
      </c>
      <c r="BM4" s="527">
        <v>2019</v>
      </c>
      <c r="BN4" s="527">
        <v>2020</v>
      </c>
      <c r="BO4" s="527">
        <v>2021</v>
      </c>
      <c r="BP4" s="527">
        <v>2022</v>
      </c>
      <c r="BQ4" s="527">
        <f>M4</f>
        <v>2023</v>
      </c>
      <c r="BR4" s="527" t="str">
        <f>N4</f>
        <v>2024f</v>
      </c>
      <c r="BS4" s="527" t="str">
        <f>O4</f>
        <v>2025f</v>
      </c>
      <c r="BT4" s="527"/>
      <c r="BU4" s="721" t="str">
        <f>P4</f>
        <v>2024f/2023 Growth %</v>
      </c>
      <c r="BV4" s="721" t="str">
        <f>Q4</f>
        <v>2025f/2024f Growth %</v>
      </c>
      <c r="BW4" s="200"/>
      <c r="BX4" s="202" t="s">
        <v>82</v>
      </c>
      <c r="BY4" s="202" t="s">
        <v>88</v>
      </c>
      <c r="BZ4" s="202" t="s">
        <v>89</v>
      </c>
      <c r="CA4" s="202" t="s">
        <v>87</v>
      </c>
      <c r="CB4" s="202" t="s">
        <v>90</v>
      </c>
      <c r="CC4" s="202" t="str">
        <f t="shared" ref="CC4:CT4" si="0">X4</f>
        <v>Q2 2020</v>
      </c>
      <c r="CD4" s="202" t="str">
        <f t="shared" si="0"/>
        <v>Q3 2020</v>
      </c>
      <c r="CE4" s="202" t="str">
        <f t="shared" si="0"/>
        <v>Q4 2020</v>
      </c>
      <c r="CF4" s="202" t="str">
        <f t="shared" si="0"/>
        <v>Q1 2021</v>
      </c>
      <c r="CG4" s="202" t="str">
        <f t="shared" si="0"/>
        <v>Q2 2021</v>
      </c>
      <c r="CH4" s="202" t="str">
        <f t="shared" si="0"/>
        <v>Q3 2021</v>
      </c>
      <c r="CI4" s="202" t="str">
        <f t="shared" si="0"/>
        <v>Q4 2021</v>
      </c>
      <c r="CJ4" s="202" t="str">
        <f t="shared" si="0"/>
        <v>Q1 2022</v>
      </c>
      <c r="CK4" s="202" t="str">
        <f t="shared" si="0"/>
        <v>Q2 2022</v>
      </c>
      <c r="CL4" s="112" t="str">
        <f t="shared" si="0"/>
        <v>Q3 2022</v>
      </c>
      <c r="CM4" s="112" t="str">
        <f t="shared" si="0"/>
        <v>Q4 2022</v>
      </c>
      <c r="CN4" s="843" t="str">
        <f t="shared" si="0"/>
        <v>Q1 2023</v>
      </c>
      <c r="CO4" s="843" t="str">
        <f t="shared" si="0"/>
        <v>Q2 2023</v>
      </c>
      <c r="CP4" s="843" t="str">
        <f t="shared" si="0"/>
        <v>Q3 2023</v>
      </c>
      <c r="CQ4" s="843" t="str">
        <f t="shared" si="0"/>
        <v>Q4 2023</v>
      </c>
      <c r="CR4" s="843" t="str">
        <f t="shared" si="0"/>
        <v>Q1 2024</v>
      </c>
      <c r="CS4" s="843" t="str">
        <f t="shared" si="0"/>
        <v>Q2 2024</v>
      </c>
      <c r="CT4" s="843" t="str">
        <f t="shared" si="0"/>
        <v>Q3 2024</v>
      </c>
      <c r="CU4" s="202"/>
      <c r="CV4" s="527" t="str">
        <f>AT4</f>
        <v>H1 2019</v>
      </c>
      <c r="CW4" s="527" t="str">
        <f t="shared" ref="CW4:DF4" si="1">AU4</f>
        <v>H2 2019</v>
      </c>
      <c r="CX4" s="527" t="str">
        <f t="shared" si="1"/>
        <v>H1 2020</v>
      </c>
      <c r="CY4" s="527" t="str">
        <f t="shared" si="1"/>
        <v>H2 2020</v>
      </c>
      <c r="CZ4" s="527" t="str">
        <f t="shared" si="1"/>
        <v>H1 2021</v>
      </c>
      <c r="DA4" s="527" t="str">
        <f t="shared" si="1"/>
        <v>H2 2021</v>
      </c>
      <c r="DB4" s="527" t="str">
        <f t="shared" si="1"/>
        <v>H1 2022</v>
      </c>
      <c r="DC4" s="527" t="str">
        <f t="shared" si="1"/>
        <v>H2 2022</v>
      </c>
      <c r="DD4" s="527" t="str">
        <f t="shared" si="1"/>
        <v>H1 2023</v>
      </c>
      <c r="DE4" s="527" t="str">
        <f t="shared" si="1"/>
        <v>H2 2023</v>
      </c>
      <c r="DF4" s="527" t="str">
        <f t="shared" si="1"/>
        <v>H1 2024</v>
      </c>
    </row>
    <row r="5" spans="1:110" x14ac:dyDescent="0.35">
      <c r="A5" s="15"/>
      <c r="B5" s="49"/>
      <c r="C5" s="13"/>
      <c r="D5" s="13"/>
      <c r="E5" s="13"/>
      <c r="F5" s="13"/>
      <c r="G5" s="13"/>
      <c r="H5" s="13"/>
      <c r="I5" s="13"/>
      <c r="J5" s="13"/>
      <c r="K5" s="13"/>
      <c r="L5" s="13"/>
      <c r="M5" s="13"/>
      <c r="N5" s="13"/>
      <c r="O5" s="13"/>
      <c r="P5" s="208"/>
      <c r="Q5" s="208"/>
      <c r="R5" s="15"/>
      <c r="S5" s="106"/>
      <c r="T5" s="106"/>
      <c r="U5" s="106"/>
      <c r="V5" s="106"/>
      <c r="W5" s="15"/>
      <c r="X5" s="15"/>
      <c r="Y5" s="15"/>
      <c r="Z5" s="15"/>
      <c r="AA5" s="15"/>
      <c r="AB5" s="15"/>
      <c r="AC5" s="15"/>
      <c r="AD5" s="15"/>
      <c r="AE5" s="15"/>
      <c r="AF5" s="15"/>
      <c r="AG5" s="15"/>
      <c r="AH5" s="625"/>
      <c r="AI5" s="625"/>
      <c r="AJ5" s="625"/>
      <c r="AK5" s="625"/>
      <c r="AL5" s="625"/>
      <c r="AM5" s="625"/>
      <c r="AN5" s="625"/>
      <c r="AO5" s="625"/>
      <c r="AP5" s="15"/>
      <c r="AQ5" s="15"/>
      <c r="AR5" s="15"/>
      <c r="AT5" s="36"/>
      <c r="AU5" s="36"/>
      <c r="AV5" s="36"/>
      <c r="AW5" s="36"/>
      <c r="AX5" s="36"/>
      <c r="AY5" s="36"/>
      <c r="AZ5" s="36"/>
      <c r="BA5" s="36"/>
      <c r="BB5" s="36"/>
      <c r="BC5" s="36"/>
      <c r="BD5" s="36"/>
      <c r="BF5" s="49"/>
      <c r="BG5" s="13"/>
      <c r="BH5" s="7"/>
      <c r="BI5" s="7"/>
      <c r="BJ5" s="7"/>
      <c r="BK5" s="7"/>
      <c r="BL5" s="7"/>
      <c r="BM5" s="7"/>
      <c r="BN5" s="7"/>
      <c r="BO5" s="7"/>
      <c r="BP5" s="7"/>
      <c r="BQ5" s="7"/>
      <c r="BR5" s="7"/>
      <c r="BS5" s="7"/>
      <c r="BT5" s="7"/>
      <c r="BU5" s="208"/>
      <c r="BV5" s="208"/>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41"/>
    </row>
    <row r="6" spans="1:110" x14ac:dyDescent="0.35">
      <c r="A6" s="15"/>
      <c r="B6" s="20" t="s">
        <v>104</v>
      </c>
      <c r="C6" s="520">
        <v>1120</v>
      </c>
      <c r="D6" s="520">
        <v>1255</v>
      </c>
      <c r="E6" s="520">
        <v>1185</v>
      </c>
      <c r="F6" s="520">
        <v>1210</v>
      </c>
      <c r="G6" s="520">
        <v>1325</v>
      </c>
      <c r="H6" s="520">
        <v>1420</v>
      </c>
      <c r="I6" s="50">
        <f>SUM(I7:I11)</f>
        <v>1564.9179943302954</v>
      </c>
      <c r="J6" s="50">
        <f t="shared" ref="J6:O6" si="2">SUM(J7:J11)</f>
        <v>1507.9127294898708</v>
      </c>
      <c r="K6" s="50">
        <f t="shared" si="2"/>
        <v>1617.9350983555651</v>
      </c>
      <c r="L6" s="50">
        <f t="shared" si="2"/>
        <v>1321.6265424181131</v>
      </c>
      <c r="M6" s="50">
        <f t="shared" si="2"/>
        <v>1142.7832556586761</v>
      </c>
      <c r="N6" s="50">
        <f t="shared" si="2"/>
        <v>1175.7990740393561</v>
      </c>
      <c r="O6" s="50">
        <f t="shared" si="2"/>
        <v>1346.1256175072056</v>
      </c>
      <c r="P6" s="492">
        <f>IF(ISERROR(N6/M6),"N/A",IF(M6&lt;0,"N/A",IF(N6&lt;0,"N/A",IF(N6/M6-1&gt;300%,"&gt;±300%",IF(N6/M6-1&lt;-300%,"&gt;±300%",N6/M6-1)))))</f>
        <v>2.8890708904944828E-2</v>
      </c>
      <c r="Q6" s="492">
        <f>IF(ISERROR(O6/N6),"N/A",IF(N6&lt;0,"N/A",IF(O6&lt;0,"N/A",IF(O6/N6-1&gt;300%,"&gt;±300%",IF(O6/N6-1&lt;-300%,"&gt;±300%",O6/N6-1)))))</f>
        <v>0.14486024630271843</v>
      </c>
      <c r="R6" s="902"/>
      <c r="S6" s="50">
        <f>SUM(S7:S11)</f>
        <v>391.41810047395097</v>
      </c>
      <c r="T6" s="50">
        <f t="shared" ref="T6:AO6" si="3">SUM(T7:T11)</f>
        <v>408.671553228476</v>
      </c>
      <c r="U6" s="50">
        <f t="shared" si="3"/>
        <v>382.48061683489851</v>
      </c>
      <c r="V6" s="50">
        <f t="shared" si="3"/>
        <v>382.3477237929701</v>
      </c>
      <c r="W6" s="50">
        <f t="shared" si="3"/>
        <v>305.79484747293844</v>
      </c>
      <c r="X6" s="50">
        <f t="shared" si="3"/>
        <v>244.63587797835081</v>
      </c>
      <c r="Y6" s="50">
        <f t="shared" si="3"/>
        <v>366.95381696752622</v>
      </c>
      <c r="Z6" s="50">
        <f t="shared" si="3"/>
        <v>590.5281870710553</v>
      </c>
      <c r="AA6" s="50">
        <f t="shared" si="3"/>
        <v>397.50041630684251</v>
      </c>
      <c r="AB6" s="50">
        <f t="shared" si="3"/>
        <v>413.58744815972432</v>
      </c>
      <c r="AC6" s="50">
        <f t="shared" si="3"/>
        <v>390.86659861295328</v>
      </c>
      <c r="AD6" s="50">
        <f t="shared" si="3"/>
        <v>415.9806352760454</v>
      </c>
      <c r="AE6" s="50">
        <f t="shared" si="3"/>
        <v>337.87535386081606</v>
      </c>
      <c r="AF6" s="50">
        <f t="shared" si="3"/>
        <v>351.54933093576562</v>
      </c>
      <c r="AG6" s="50">
        <f t="shared" si="3"/>
        <v>312.69327889036259</v>
      </c>
      <c r="AH6" s="495">
        <f t="shared" si="3"/>
        <v>319.50857873116877</v>
      </c>
      <c r="AI6" s="495">
        <f t="shared" si="3"/>
        <v>287.1940507816937</v>
      </c>
      <c r="AJ6" s="495">
        <f t="shared" si="3"/>
        <v>290.29851055958034</v>
      </c>
      <c r="AK6" s="495">
        <f t="shared" si="3"/>
        <v>253.78905425949293</v>
      </c>
      <c r="AL6" s="495">
        <f t="shared" si="3"/>
        <v>311.50164005790924</v>
      </c>
      <c r="AM6" s="495">
        <f t="shared" si="3"/>
        <v>275.15169628001479</v>
      </c>
      <c r="AN6" s="495">
        <f t="shared" si="3"/>
        <v>297.49995399226458</v>
      </c>
      <c r="AO6" s="495">
        <f t="shared" si="3"/>
        <v>260.12568559487397</v>
      </c>
      <c r="AP6" s="50"/>
      <c r="AQ6" s="284">
        <f>IF(ISERROR(AO6/AK6),"N/A",IF(AK6&lt;0,"N/A",IF(AO6&lt;0,"N/A",IF(AO6/AK6-1&gt;300%,"&gt;±300%",IF(AO6/AK6-1&lt;-300%,"&gt;±300%",AO6/AK6-1)))))</f>
        <v>2.4968103348153026E-2</v>
      </c>
      <c r="AR6" s="284">
        <f>IF(ISERROR(AO6/AN6),"N/A",IF(AN6&lt;0,"N/A",IF(AO6&lt;0,"N/A",IF(AO6/AN6-1&gt;300%,"&gt;±300%",IF(AO6/AN6-1&lt;-300%,"&gt;±300%",AO6/AN6-1)))))</f>
        <v>-0.12562781236047649</v>
      </c>
      <c r="AS6" s="860"/>
      <c r="AT6" s="50">
        <f>S6+T6</f>
        <v>800.08965370242697</v>
      </c>
      <c r="AU6" s="50">
        <f t="shared" ref="AU6:AU23" si="4">U6+V6</f>
        <v>764.82834062786856</v>
      </c>
      <c r="AV6" s="50">
        <f t="shared" ref="AV6:AV23" si="5">W6+X6</f>
        <v>550.43072545128928</v>
      </c>
      <c r="AW6" s="50">
        <f t="shared" ref="AW6:AW23" si="6">Y6+Z6</f>
        <v>957.48200403858152</v>
      </c>
      <c r="AX6" s="50">
        <f t="shared" ref="AX6:AX23" si="7">AA6+AB6</f>
        <v>811.08786446656677</v>
      </c>
      <c r="AY6" s="50">
        <f t="shared" ref="AY6:AY23" si="8">AC6+AD6</f>
        <v>806.84723388899874</v>
      </c>
      <c r="AZ6" s="50">
        <f>AE6+AF6</f>
        <v>689.42468479658169</v>
      </c>
      <c r="BA6" s="50">
        <f>AG6+AH6</f>
        <v>632.20185762153142</v>
      </c>
      <c r="BB6" s="50">
        <f>AI6+AJ6</f>
        <v>577.49256134127404</v>
      </c>
      <c r="BC6" s="50">
        <f>AK6+AL6</f>
        <v>565.2906943174022</v>
      </c>
      <c r="BD6" s="50">
        <f>AM6+AN6</f>
        <v>572.65165027227931</v>
      </c>
      <c r="BF6" s="20" t="s">
        <v>27</v>
      </c>
      <c r="BG6" s="50">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10">
        <f>P6</f>
        <v>2.8890708904944828E-2</v>
      </c>
      <c r="BV6" s="210">
        <f>Q6</f>
        <v>0.14486024630271843</v>
      </c>
      <c r="BW6" s="59"/>
      <c r="BX6" s="50">
        <f t="shared" ref="BX6:CT6" si="10">S6</f>
        <v>391.41810047395097</v>
      </c>
      <c r="BY6" s="50">
        <f t="shared" si="10"/>
        <v>408.671553228476</v>
      </c>
      <c r="BZ6" s="50">
        <f t="shared" si="10"/>
        <v>382.48061683489851</v>
      </c>
      <c r="CA6" s="50">
        <f t="shared" si="10"/>
        <v>382.3477237929701</v>
      </c>
      <c r="CB6" s="50">
        <f t="shared" si="10"/>
        <v>305.79484747293844</v>
      </c>
      <c r="CC6" s="50">
        <f t="shared" si="10"/>
        <v>244.63587797835081</v>
      </c>
      <c r="CD6" s="50">
        <f t="shared" si="10"/>
        <v>366.95381696752622</v>
      </c>
      <c r="CE6" s="50">
        <f t="shared" si="10"/>
        <v>590.5281870710553</v>
      </c>
      <c r="CF6" s="50">
        <f t="shared" si="10"/>
        <v>397.50041630684251</v>
      </c>
      <c r="CG6" s="50">
        <f t="shared" si="10"/>
        <v>413.58744815972432</v>
      </c>
      <c r="CH6" s="50">
        <f t="shared" si="10"/>
        <v>390.86659861295328</v>
      </c>
      <c r="CI6" s="50">
        <f t="shared" si="10"/>
        <v>415.9806352760454</v>
      </c>
      <c r="CJ6" s="50">
        <f t="shared" si="10"/>
        <v>337.87535386081606</v>
      </c>
      <c r="CK6" s="50">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50"/>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5">
      <c r="A7" s="15"/>
      <c r="B7" s="10" t="s">
        <v>15</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8">
        <f t="shared" ref="P7:Q23" si="12">IF(ISERROR(N7/M7),"N/A",IF(M7&lt;0,"N/A",IF(N7&lt;0,"N/A",IF(N7/M7-1&gt;300%,"&gt;±300%",IF(N7/M7-1&lt;-300%,"&gt;±300%",N7/M7-1)))))</f>
        <v>-0.17620892797389398</v>
      </c>
      <c r="Q7" s="208">
        <f t="shared" si="12"/>
        <v>0.25002003554086905</v>
      </c>
      <c r="R7" s="902"/>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5">
        <f t="shared" ref="AQ7:AQ23" si="13">IF(ISERROR(AO7/AK7),"N/A",IF(AK7&lt;0,"N/A",IF(AO7&lt;0,"N/A",IF(AO7/AK7-1&gt;300%,"&gt;±300%",IF(AO7/AK7-1&lt;-300%,"&gt;±300%",AO7/AK7-1)))))</f>
        <v>0</v>
      </c>
      <c r="AR7" s="285">
        <f t="shared" ref="AR7:AR23" si="14">IF(ISERROR(AO7/AN7),"N/A",IF(AN7&lt;0,"N/A",IF(AO7&lt;0,"N/A",IF(AO7/AN7-1&gt;300%,"&gt;±300%",IF(AO7/AN7-1&lt;-300%,"&gt;±300%",AO7/AN7-1)))))</f>
        <v>-8.9432513334215313E-2</v>
      </c>
      <c r="AS7" s="860"/>
      <c r="AT7" s="13">
        <f t="shared" ref="AT7:AT23" si="15">S7+T7</f>
        <v>258.3730284630181</v>
      </c>
      <c r="AU7" s="13">
        <f t="shared" si="4"/>
        <v>261.52945674232899</v>
      </c>
      <c r="AV7" s="13">
        <f t="shared" si="5"/>
        <v>185.22989792829713</v>
      </c>
      <c r="AW7" s="59">
        <f t="shared" si="6"/>
        <v>272.59964487514731</v>
      </c>
      <c r="AX7" s="59">
        <f t="shared" si="7"/>
        <v>258.3730284630181</v>
      </c>
      <c r="AY7" s="59">
        <f>AC7+AD7</f>
        <v>245.15946947125363</v>
      </c>
      <c r="AZ7" s="59">
        <f t="shared" ref="AZ7:AZ23" si="16">AE7+AF7</f>
        <v>219.61707419356537</v>
      </c>
      <c r="BA7" s="59">
        <f t="shared" ref="BA7:BA23" si="17">AG7+AH7</f>
        <v>175.74384457773749</v>
      </c>
      <c r="BB7" s="59">
        <f t="shared" ref="BB7:BB23" si="18">AI7+AJ7</f>
        <v>186.67451306453057</v>
      </c>
      <c r="BC7" s="59">
        <f>AK7+AL7</f>
        <v>163.88096224621222</v>
      </c>
      <c r="BD7" s="59">
        <f t="shared" ref="BD7:BD23" si="19">AM7+AN7</f>
        <v>184.92700952493152</v>
      </c>
      <c r="BF7" s="10" t="s">
        <v>15</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2"/>
      <c r="BV7" s="208"/>
      <c r="BW7" s="13"/>
      <c r="BX7" s="51"/>
      <c r="BY7" s="51"/>
      <c r="BZ7" s="51"/>
      <c r="CA7" s="51"/>
      <c r="CB7" s="51"/>
      <c r="CC7" s="51"/>
      <c r="CD7" s="51"/>
      <c r="CE7" s="51"/>
      <c r="CF7" s="51"/>
      <c r="CG7" s="51"/>
      <c r="CH7" s="51"/>
      <c r="CI7" s="51"/>
      <c r="CJ7" s="51"/>
      <c r="CK7" s="51"/>
      <c r="CL7" s="14"/>
      <c r="CM7" s="14"/>
      <c r="CN7" s="14"/>
      <c r="CO7" s="14"/>
      <c r="CP7" s="14"/>
      <c r="CQ7" s="14"/>
      <c r="CR7" s="14"/>
      <c r="CS7" s="14"/>
      <c r="CT7" s="14"/>
      <c r="CU7" s="51"/>
      <c r="CV7" s="24"/>
      <c r="CW7" s="24"/>
      <c r="CX7" s="24"/>
      <c r="CY7" s="24"/>
      <c r="CZ7" s="24"/>
      <c r="DA7" s="24"/>
      <c r="DB7" s="24"/>
      <c r="DC7" s="24"/>
      <c r="DD7" s="24"/>
      <c r="DE7" s="24"/>
      <c r="DF7" s="24"/>
    </row>
    <row r="8" spans="1:110" x14ac:dyDescent="0.35">
      <c r="A8" s="15"/>
      <c r="B8" s="10" t="s">
        <v>16</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8">
        <f t="shared" si="12"/>
        <v>8.2663553956242808E-2</v>
      </c>
      <c r="Q8" s="208">
        <f t="shared" si="12"/>
        <v>0.13771365072915076</v>
      </c>
      <c r="R8" s="902"/>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5">
        <f t="shared" si="13"/>
        <v>3.0000000000000027E-2</v>
      </c>
      <c r="AR8" s="285">
        <f t="shared" si="14"/>
        <v>-0.17046778252293437</v>
      </c>
      <c r="AS8" s="860"/>
      <c r="AT8" s="13">
        <f t="shared" si="15"/>
        <v>409.28222817344067</v>
      </c>
      <c r="AU8" s="13">
        <f t="shared" si="4"/>
        <v>376.21106431227628</v>
      </c>
      <c r="AV8" s="13">
        <f t="shared" si="5"/>
        <v>276.42834565679959</v>
      </c>
      <c r="AW8" s="59">
        <f t="shared" si="6"/>
        <v>538.29660692048367</v>
      </c>
      <c r="AX8" s="59">
        <f t="shared" si="7"/>
        <v>409.28222817344067</v>
      </c>
      <c r="AY8" s="59">
        <f t="shared" si="8"/>
        <v>425.3719014928667</v>
      </c>
      <c r="AZ8" s="59">
        <f t="shared" si="16"/>
        <v>347.88989394742458</v>
      </c>
      <c r="BA8" s="59">
        <f t="shared" si="17"/>
        <v>328.58599066534197</v>
      </c>
      <c r="BB8" s="59">
        <f t="shared" si="18"/>
        <v>295.70640985531088</v>
      </c>
      <c r="BC8" s="59">
        <f t="shared" ref="BC8:BC23" si="20">AK8+AL8</f>
        <v>294.33211350797751</v>
      </c>
      <c r="BD8" s="59">
        <f t="shared" si="19"/>
        <v>292.98939736940798</v>
      </c>
      <c r="BF8" s="10" t="s">
        <v>16</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2"/>
      <c r="BV8" s="208"/>
      <c r="BW8" s="13"/>
      <c r="BX8" s="51"/>
      <c r="BY8" s="51"/>
      <c r="BZ8" s="51"/>
      <c r="CA8" s="51"/>
      <c r="CB8" s="51"/>
      <c r="CC8" s="51"/>
      <c r="CD8" s="51"/>
      <c r="CE8" s="51"/>
      <c r="CF8" s="51"/>
      <c r="CG8" s="51"/>
      <c r="CH8" s="51"/>
      <c r="CI8" s="51"/>
      <c r="CJ8" s="51"/>
      <c r="CK8" s="51"/>
      <c r="CL8" s="14"/>
      <c r="CM8" s="14"/>
      <c r="CN8" s="14"/>
      <c r="CO8" s="14"/>
      <c r="CP8" s="14"/>
      <c r="CQ8" s="14"/>
      <c r="CR8" s="14"/>
      <c r="CS8" s="14"/>
      <c r="CT8" s="14"/>
      <c r="CU8" s="51"/>
      <c r="CV8" s="24"/>
      <c r="CW8" s="24"/>
      <c r="CX8" s="24"/>
      <c r="CY8" s="24"/>
      <c r="CZ8" s="24"/>
      <c r="DA8" s="24"/>
      <c r="DB8" s="24"/>
      <c r="DC8" s="24"/>
      <c r="DD8" s="24"/>
      <c r="DE8" s="24"/>
      <c r="DF8" s="24"/>
    </row>
    <row r="9" spans="1:110" x14ac:dyDescent="0.35">
      <c r="A9" s="15"/>
      <c r="B9" s="10" t="s">
        <v>17</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8">
        <f t="shared" si="12"/>
        <v>0.14632884332294194</v>
      </c>
      <c r="Q9" s="208">
        <f t="shared" si="12"/>
        <v>0.46287893258791413</v>
      </c>
      <c r="R9" s="902"/>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5">
        <f t="shared" si="13"/>
        <v>5.0000000000000044E-2</v>
      </c>
      <c r="AR9" s="285">
        <f t="shared" si="14"/>
        <v>7.0446484354077077E-2</v>
      </c>
      <c r="AS9" s="860"/>
      <c r="AT9" s="13">
        <f t="shared" si="15"/>
        <v>61.24963615198962</v>
      </c>
      <c r="AU9" s="13">
        <f t="shared" si="4"/>
        <v>54.262705554527997</v>
      </c>
      <c r="AV9" s="13">
        <f t="shared" si="5"/>
        <v>33.533047834356054</v>
      </c>
      <c r="AW9" s="59">
        <f t="shared" si="6"/>
        <v>75.908412635130318</v>
      </c>
      <c r="AX9" s="59">
        <f t="shared" si="7"/>
        <v>61.24963615198962</v>
      </c>
      <c r="AY9" s="59">
        <f t="shared" si="8"/>
        <v>55.894354107939975</v>
      </c>
      <c r="AZ9" s="59">
        <f t="shared" si="16"/>
        <v>52.062190729191173</v>
      </c>
      <c r="BA9" s="59">
        <f t="shared" si="17"/>
        <v>32.683952220715867</v>
      </c>
      <c r="BB9" s="59">
        <f t="shared" si="18"/>
        <v>44.252862119812491</v>
      </c>
      <c r="BC9" s="59">
        <f t="shared" si="20"/>
        <v>28.328290635958933</v>
      </c>
      <c r="BD9" s="59">
        <f t="shared" si="19"/>
        <v>45.237917850975009</v>
      </c>
      <c r="BF9" s="10" t="s">
        <v>17</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2"/>
      <c r="BV9" s="208"/>
      <c r="BW9" s="13"/>
      <c r="BX9" s="51"/>
      <c r="BY9" s="51"/>
      <c r="BZ9" s="51"/>
      <c r="CA9" s="51"/>
      <c r="CB9" s="51"/>
      <c r="CC9" s="51"/>
      <c r="CD9" s="51"/>
      <c r="CE9" s="51"/>
      <c r="CF9" s="51"/>
      <c r="CG9" s="51"/>
      <c r="CH9" s="51"/>
      <c r="CI9" s="51"/>
      <c r="CJ9" s="51"/>
      <c r="CK9" s="51"/>
      <c r="CL9" s="14"/>
      <c r="CM9" s="14"/>
      <c r="CN9" s="14"/>
      <c r="CO9" s="14"/>
      <c r="CP9" s="14"/>
      <c r="CQ9" s="14"/>
      <c r="CR9" s="14"/>
      <c r="CS9" s="14"/>
      <c r="CT9" s="14"/>
      <c r="CU9" s="51"/>
      <c r="CV9" s="24"/>
      <c r="CW9" s="24"/>
      <c r="CX9" s="24"/>
      <c r="CY9" s="24"/>
      <c r="CZ9" s="24"/>
      <c r="DA9" s="24"/>
      <c r="DB9" s="24"/>
      <c r="DC9" s="24"/>
      <c r="DD9" s="24"/>
      <c r="DE9" s="24"/>
      <c r="DF9" s="24"/>
    </row>
    <row r="10" spans="1:110" x14ac:dyDescent="0.35">
      <c r="A10" s="15"/>
      <c r="B10" s="10" t="s">
        <v>18</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8">
        <f t="shared" si="12"/>
        <v>0.59374702865428519</v>
      </c>
      <c r="Q10" s="208">
        <f t="shared" si="12"/>
        <v>9.9380736498213329E-2</v>
      </c>
      <c r="R10" s="902"/>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5">
        <f t="shared" si="13"/>
        <v>0.14999999999999991</v>
      </c>
      <c r="AR10" s="285">
        <f t="shared" si="14"/>
        <v>3.465396772958762E-3</v>
      </c>
      <c r="AS10" s="860"/>
      <c r="AT10" s="13">
        <f t="shared" si="15"/>
        <v>16.882180837163713</v>
      </c>
      <c r="AU10" s="13">
        <f t="shared" si="4"/>
        <v>18.628396967237233</v>
      </c>
      <c r="AV10" s="13">
        <f t="shared" si="5"/>
        <v>14.752712861678683</v>
      </c>
      <c r="AW10" s="59">
        <f t="shared" si="6"/>
        <v>21.356977362312207</v>
      </c>
      <c r="AX10" s="59">
        <f t="shared" si="7"/>
        <v>27.88039160130359</v>
      </c>
      <c r="AY10" s="59">
        <f t="shared" si="8"/>
        <v>31.235616724172957</v>
      </c>
      <c r="AZ10" s="59">
        <f t="shared" si="16"/>
        <v>23.698332861108049</v>
      </c>
      <c r="BA10" s="59">
        <f t="shared" si="17"/>
        <v>31.187840482247537</v>
      </c>
      <c r="BB10" s="59">
        <f t="shared" si="18"/>
        <v>17.357909137567795</v>
      </c>
      <c r="BC10" s="59">
        <f t="shared" si="20"/>
        <v>7.7754755276708307</v>
      </c>
      <c r="BD10" s="59">
        <f t="shared" si="19"/>
        <v>20.244097356084229</v>
      </c>
      <c r="BF10" s="10" t="s">
        <v>18</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2"/>
      <c r="BV10" s="208"/>
      <c r="BW10" s="13"/>
      <c r="BX10" s="51"/>
      <c r="BY10" s="51"/>
      <c r="BZ10" s="51"/>
      <c r="CA10" s="51"/>
      <c r="CB10" s="51"/>
      <c r="CC10" s="51"/>
      <c r="CD10" s="51"/>
      <c r="CE10" s="51"/>
      <c r="CF10" s="51"/>
      <c r="CG10" s="51"/>
      <c r="CH10" s="51"/>
      <c r="CI10" s="51"/>
      <c r="CJ10" s="51"/>
      <c r="CK10" s="51"/>
      <c r="CL10" s="14"/>
      <c r="CM10" s="14"/>
      <c r="CN10" s="14"/>
      <c r="CO10" s="14"/>
      <c r="CP10" s="14"/>
      <c r="CQ10" s="14"/>
      <c r="CR10" s="14"/>
      <c r="CS10" s="14"/>
      <c r="CT10" s="14"/>
      <c r="CU10" s="51"/>
      <c r="CV10" s="24"/>
      <c r="CW10" s="24"/>
      <c r="CX10" s="24"/>
      <c r="CY10" s="24"/>
      <c r="CZ10" s="24"/>
      <c r="DA10" s="24"/>
      <c r="DB10" s="24"/>
      <c r="DC10" s="24"/>
      <c r="DD10" s="24"/>
      <c r="DE10" s="24"/>
      <c r="DF10" s="24"/>
    </row>
    <row r="11" spans="1:110" x14ac:dyDescent="0.35">
      <c r="A11" s="15"/>
      <c r="B11" s="52" t="s">
        <v>19</v>
      </c>
      <c r="C11" s="54"/>
      <c r="D11" s="54"/>
      <c r="E11" s="54"/>
      <c r="F11" s="54"/>
      <c r="G11" s="54"/>
      <c r="H11" s="54"/>
      <c r="I11" s="611">
        <v>108.4992971283128</v>
      </c>
      <c r="J11" s="611">
        <v>89.807083415665772</v>
      </c>
      <c r="K11" s="611">
        <v>103.48847216958016</v>
      </c>
      <c r="L11" s="611">
        <v>110.15742274078112</v>
      </c>
      <c r="M11" s="611">
        <v>104.47471956363492</v>
      </c>
      <c r="N11" s="611">
        <v>124.9432725370885</v>
      </c>
      <c r="O11" s="611">
        <v>92.601401205254291</v>
      </c>
      <c r="P11" s="217">
        <f t="shared" si="12"/>
        <v>0.19591871659426952</v>
      </c>
      <c r="Q11" s="217">
        <f t="shared" si="12"/>
        <v>-0.25885244299354948</v>
      </c>
      <c r="R11" s="902"/>
      <c r="S11" s="54">
        <v>27.324947411184606</v>
      </c>
      <c r="T11" s="54">
        <v>26.977632665630153</v>
      </c>
      <c r="U11" s="54">
        <v>26.086010720016425</v>
      </c>
      <c r="V11" s="54">
        <v>28.110706331481623</v>
      </c>
      <c r="W11" s="54">
        <v>22.492622872309902</v>
      </c>
      <c r="X11" s="54">
        <v>17.994098297847923</v>
      </c>
      <c r="Y11" s="54">
        <v>26.991147446771883</v>
      </c>
      <c r="Z11" s="54">
        <v>22.329214798736075</v>
      </c>
      <c r="AA11" s="54">
        <v>27.324947411184606</v>
      </c>
      <c r="AB11" s="54">
        <v>26.977632665630153</v>
      </c>
      <c r="AC11" s="54">
        <v>26.086010720016425</v>
      </c>
      <c r="AD11" s="54">
        <v>23.099881372748982</v>
      </c>
      <c r="AE11" s="54">
        <v>23.226205299506915</v>
      </c>
      <c r="AF11" s="54">
        <v>22.93098776578563</v>
      </c>
      <c r="AG11" s="54">
        <v>20.868808576013141</v>
      </c>
      <c r="AH11" s="54">
        <v>43.131421099475432</v>
      </c>
      <c r="AI11" s="54">
        <v>19.742274504580877</v>
      </c>
      <c r="AJ11" s="54">
        <v>13.758592659471377</v>
      </c>
      <c r="AK11" s="54">
        <v>10.43440428800657</v>
      </c>
      <c r="AL11" s="54">
        <v>60.5394481115761</v>
      </c>
      <c r="AM11" s="54">
        <v>14.806705878435658</v>
      </c>
      <c r="AN11" s="54">
        <v>14.446522292444946</v>
      </c>
      <c r="AO11" s="54">
        <v>10.956124502406899</v>
      </c>
      <c r="AP11" s="13"/>
      <c r="AQ11" s="624">
        <f t="shared" si="13"/>
        <v>5.0000000000000044E-2</v>
      </c>
      <c r="AR11" s="624">
        <f t="shared" si="14"/>
        <v>-0.24160816834536092</v>
      </c>
      <c r="AS11" s="860"/>
      <c r="AT11" s="54">
        <f t="shared" si="15"/>
        <v>54.302580076814763</v>
      </c>
      <c r="AU11" s="54">
        <f t="shared" si="4"/>
        <v>54.196717051498048</v>
      </c>
      <c r="AV11" s="54">
        <f t="shared" si="5"/>
        <v>40.486721170157821</v>
      </c>
      <c r="AW11" s="54">
        <f t="shared" si="6"/>
        <v>49.320362245507958</v>
      </c>
      <c r="AX11" s="54">
        <f t="shared" si="7"/>
        <v>54.302580076814763</v>
      </c>
      <c r="AY11" s="54">
        <f t="shared" si="8"/>
        <v>49.185892092765407</v>
      </c>
      <c r="AZ11" s="54">
        <f t="shared" si="16"/>
        <v>46.157193065292546</v>
      </c>
      <c r="BA11" s="54">
        <f t="shared" si="17"/>
        <v>64.000229675488569</v>
      </c>
      <c r="BB11" s="54">
        <f t="shared" si="18"/>
        <v>33.500867164052252</v>
      </c>
      <c r="BC11" s="54">
        <f t="shared" si="20"/>
        <v>70.973852399582668</v>
      </c>
      <c r="BD11" s="54">
        <f t="shared" si="19"/>
        <v>29.253228170880604</v>
      </c>
      <c r="BF11" s="52" t="s">
        <v>19</v>
      </c>
      <c r="BG11" s="281"/>
      <c r="BH11" s="52"/>
      <c r="BI11" s="52"/>
      <c r="BJ11" s="52"/>
      <c r="BK11" s="52"/>
      <c r="BL11" s="52"/>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6"/>
      <c r="BV11" s="217"/>
      <c r="BW11" s="13"/>
      <c r="BX11" s="53"/>
      <c r="BY11" s="53"/>
      <c r="BZ11" s="53"/>
      <c r="CA11" s="53"/>
      <c r="CB11" s="53"/>
      <c r="CC11" s="53"/>
      <c r="CD11" s="53"/>
      <c r="CE11" s="53"/>
      <c r="CF11" s="53"/>
      <c r="CG11" s="53"/>
      <c r="CH11" s="53"/>
      <c r="CI11" s="53"/>
      <c r="CJ11" s="53"/>
      <c r="CK11" s="53"/>
      <c r="CL11" s="842"/>
      <c r="CM11" s="842"/>
      <c r="CN11" s="842"/>
      <c r="CO11" s="842"/>
      <c r="CP11" s="842"/>
      <c r="CQ11" s="842"/>
      <c r="CR11" s="842"/>
      <c r="CS11" s="842"/>
      <c r="CT11" s="842"/>
      <c r="CU11" s="53"/>
      <c r="CV11" s="842"/>
      <c r="CW11" s="842"/>
      <c r="CX11" s="842"/>
      <c r="CY11" s="842"/>
      <c r="CZ11" s="842"/>
      <c r="DA11" s="842"/>
      <c r="DB11" s="842"/>
      <c r="DC11" s="842"/>
      <c r="DD11" s="842"/>
      <c r="DE11" s="842"/>
      <c r="DF11" s="842"/>
    </row>
    <row r="12" spans="1:110" x14ac:dyDescent="0.35">
      <c r="A12" s="15"/>
      <c r="B12" s="20" t="s">
        <v>105</v>
      </c>
      <c r="C12" s="520">
        <v>855</v>
      </c>
      <c r="D12" s="520">
        <v>775</v>
      </c>
      <c r="E12" s="520">
        <v>515</v>
      </c>
      <c r="F12" s="520">
        <v>625</v>
      </c>
      <c r="G12" s="520">
        <v>560</v>
      </c>
      <c r="H12" s="520">
        <v>505</v>
      </c>
      <c r="I12" s="50">
        <f>SUM(I13:I17)</f>
        <v>476.430635159931</v>
      </c>
      <c r="J12" s="50">
        <f t="shared" ref="J12:O12" si="21">SUM(J13:J17)</f>
        <v>421.8531526017257</v>
      </c>
      <c r="K12" s="50">
        <f t="shared" si="21"/>
        <v>421.87390410749555</v>
      </c>
      <c r="L12" s="50">
        <f t="shared" si="21"/>
        <v>372.28134154176712</v>
      </c>
      <c r="M12" s="50">
        <f t="shared" si="21"/>
        <v>330.74196689659027</v>
      </c>
      <c r="N12" s="50">
        <f t="shared" si="21"/>
        <v>334.63565865568125</v>
      </c>
      <c r="O12" s="50">
        <f t="shared" si="21"/>
        <v>347.3374456096455</v>
      </c>
      <c r="P12" s="492">
        <f t="shared" si="12"/>
        <v>1.1772596612477537E-2</v>
      </c>
      <c r="Q12" s="210">
        <f t="shared" si="12"/>
        <v>3.7957063526913526E-2</v>
      </c>
      <c r="R12" s="902"/>
      <c r="S12" s="50">
        <f>SUM(S13:S17)</f>
        <v>120.42156307523403</v>
      </c>
      <c r="T12" s="50">
        <f t="shared" ref="T12:AC12" si="22">SUM(T13:T17)</f>
        <v>119.06155789697736</v>
      </c>
      <c r="U12" s="50">
        <f t="shared" si="22"/>
        <v>116.36293057612887</v>
      </c>
      <c r="V12" s="50">
        <f t="shared" si="22"/>
        <v>120.58458361159079</v>
      </c>
      <c r="W12" s="50">
        <f t="shared" si="22"/>
        <v>69.809405185220342</v>
      </c>
      <c r="X12" s="50">
        <f t="shared" si="22"/>
        <v>96.904222592227029</v>
      </c>
      <c r="Y12" s="50">
        <f t="shared" si="22"/>
        <v>121.2791645185137</v>
      </c>
      <c r="Z12" s="50">
        <f t="shared" si="22"/>
        <v>133.86036030576454</v>
      </c>
      <c r="AA12" s="50">
        <f t="shared" si="22"/>
        <v>117.89881506309163</v>
      </c>
      <c r="AB12" s="50">
        <f t="shared" si="22"/>
        <v>97.584976646852652</v>
      </c>
      <c r="AC12" s="50">
        <f t="shared" si="22"/>
        <v>104.19672715095945</v>
      </c>
      <c r="AD12" s="50">
        <f>SUM(AD13:AD17)</f>
        <v>102.23072815678152</v>
      </c>
      <c r="AE12" s="50">
        <f>SUM(AE13:AE17)</f>
        <v>98.437551216961666</v>
      </c>
      <c r="AF12" s="50">
        <f t="shared" ref="AF12:AO12" si="23">SUM(AF13:AF17)</f>
        <v>92.265302871686714</v>
      </c>
      <c r="AG12" s="50">
        <f t="shared" si="23"/>
        <v>89.612894141924656</v>
      </c>
      <c r="AH12" s="495">
        <f t="shared" si="23"/>
        <v>91.707436050548083</v>
      </c>
      <c r="AI12" s="495">
        <f t="shared" si="23"/>
        <v>95.417731545800748</v>
      </c>
      <c r="AJ12" s="495">
        <f t="shared" si="23"/>
        <v>75.750049041790248</v>
      </c>
      <c r="AK12" s="495">
        <f t="shared" si="23"/>
        <v>75.312442929915861</v>
      </c>
      <c r="AL12" s="495">
        <f t="shared" si="23"/>
        <v>84.907465000652252</v>
      </c>
      <c r="AM12" s="495">
        <f t="shared" si="23"/>
        <v>84.653795659575962</v>
      </c>
      <c r="AN12" s="495">
        <f t="shared" si="23"/>
        <v>71.795535851042303</v>
      </c>
      <c r="AO12" s="495">
        <f t="shared" si="23"/>
        <v>67.931503868660769</v>
      </c>
      <c r="AP12" s="50"/>
      <c r="AQ12" s="284">
        <f t="shared" si="13"/>
        <v>-9.8004244373318672E-2</v>
      </c>
      <c r="AR12" s="284">
        <f t="shared" si="14"/>
        <v>-5.3819947669147994E-2</v>
      </c>
      <c r="AS12" s="860"/>
      <c r="AT12" s="50">
        <f t="shared" si="15"/>
        <v>239.4831209722114</v>
      </c>
      <c r="AU12" s="50">
        <f t="shared" si="4"/>
        <v>236.94751418771966</v>
      </c>
      <c r="AV12" s="50">
        <f t="shared" si="5"/>
        <v>166.71362777744736</v>
      </c>
      <c r="AW12" s="50">
        <f t="shared" si="6"/>
        <v>255.13952482427823</v>
      </c>
      <c r="AX12" s="50">
        <f t="shared" si="7"/>
        <v>215.48379170994428</v>
      </c>
      <c r="AY12" s="50">
        <f t="shared" si="8"/>
        <v>206.42745530774096</v>
      </c>
      <c r="AZ12" s="50">
        <f t="shared" si="16"/>
        <v>190.70285408864839</v>
      </c>
      <c r="BA12" s="50">
        <f t="shared" si="17"/>
        <v>181.32033019247274</v>
      </c>
      <c r="BB12" s="50">
        <f t="shared" si="18"/>
        <v>171.16778058759098</v>
      </c>
      <c r="BC12" s="50">
        <f t="shared" si="20"/>
        <v>160.21990793056813</v>
      </c>
      <c r="BD12" s="50">
        <f t="shared" si="19"/>
        <v>156.44933151061826</v>
      </c>
      <c r="BF12" s="20" t="s">
        <v>5</v>
      </c>
      <c r="BG12" s="50">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10">
        <f>P12</f>
        <v>1.1772596612477537E-2</v>
      </c>
      <c r="BV12" s="210">
        <f>Q12</f>
        <v>3.7957063526913526E-2</v>
      </c>
      <c r="BW12" s="59"/>
      <c r="BX12" s="50">
        <f t="shared" ref="BX12:CT12" si="25">S12</f>
        <v>120.42156307523403</v>
      </c>
      <c r="BY12" s="50">
        <f t="shared" si="25"/>
        <v>119.06155789697736</v>
      </c>
      <c r="BZ12" s="50">
        <f t="shared" si="25"/>
        <v>116.36293057612887</v>
      </c>
      <c r="CA12" s="50">
        <f t="shared" si="25"/>
        <v>120.58458361159079</v>
      </c>
      <c r="CB12" s="50">
        <f t="shared" si="25"/>
        <v>69.809405185220342</v>
      </c>
      <c r="CC12" s="50">
        <f t="shared" si="25"/>
        <v>96.904222592227029</v>
      </c>
      <c r="CD12" s="50">
        <f t="shared" si="25"/>
        <v>121.2791645185137</v>
      </c>
      <c r="CE12" s="50">
        <f t="shared" si="25"/>
        <v>133.86036030576454</v>
      </c>
      <c r="CF12" s="50">
        <f t="shared" si="25"/>
        <v>117.89881506309163</v>
      </c>
      <c r="CG12" s="50">
        <f t="shared" si="25"/>
        <v>97.584976646852652</v>
      </c>
      <c r="CH12" s="50">
        <f t="shared" si="25"/>
        <v>104.19672715095945</v>
      </c>
      <c r="CI12" s="50">
        <f t="shared" si="25"/>
        <v>102.23072815678152</v>
      </c>
      <c r="CJ12" s="50">
        <f t="shared" si="25"/>
        <v>98.437551216961666</v>
      </c>
      <c r="CK12" s="50">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50"/>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5">
      <c r="A13" s="15"/>
      <c r="B13" s="10" t="s">
        <v>15</v>
      </c>
      <c r="C13" s="521"/>
      <c r="D13" s="521"/>
      <c r="E13" s="521"/>
      <c r="F13" s="521"/>
      <c r="G13" s="521"/>
      <c r="H13" s="521"/>
      <c r="I13" s="13">
        <v>3.15</v>
      </c>
      <c r="J13" s="13">
        <v>2.85</v>
      </c>
      <c r="K13" s="13">
        <v>2.95</v>
      </c>
      <c r="L13" s="13">
        <v>2.87</v>
      </c>
      <c r="M13" s="13">
        <v>2.92</v>
      </c>
      <c r="N13" s="13">
        <v>3</v>
      </c>
      <c r="O13" s="13">
        <v>3.1</v>
      </c>
      <c r="P13" s="208">
        <f t="shared" si="12"/>
        <v>2.7397260273972712E-2</v>
      </c>
      <c r="Q13" s="208">
        <f t="shared" si="12"/>
        <v>3.3333333333333437E-2</v>
      </c>
      <c r="R13" s="902"/>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8">
        <v>0.75</v>
      </c>
      <c r="AI13" s="468">
        <v>0.72</v>
      </c>
      <c r="AJ13" s="468">
        <v>0.69</v>
      </c>
      <c r="AK13" s="468">
        <v>0.74</v>
      </c>
      <c r="AL13" s="468">
        <v>0.77</v>
      </c>
      <c r="AM13" s="468">
        <v>0.74</v>
      </c>
      <c r="AN13" s="468">
        <v>0.71</v>
      </c>
      <c r="AO13" s="468">
        <v>0.76</v>
      </c>
      <c r="AP13" s="13"/>
      <c r="AQ13" s="285">
        <f t="shared" si="13"/>
        <v>2.7027027027026973E-2</v>
      </c>
      <c r="AR13" s="285">
        <f t="shared" si="14"/>
        <v>7.0422535211267734E-2</v>
      </c>
      <c r="AS13" s="860"/>
      <c r="AT13" s="7">
        <f t="shared" si="15"/>
        <v>1.5513749999999999</v>
      </c>
      <c r="AU13" s="7">
        <f t="shared" si="4"/>
        <v>1.5986250000000002</v>
      </c>
      <c r="AV13" s="7">
        <f t="shared" si="5"/>
        <v>1.3</v>
      </c>
      <c r="AW13" s="59">
        <f t="shared" si="6"/>
        <v>1.5500000000000003</v>
      </c>
      <c r="AX13" s="59">
        <f t="shared" si="7"/>
        <v>1.42</v>
      </c>
      <c r="AY13" s="59">
        <f t="shared" si="8"/>
        <v>1.5300000000000005</v>
      </c>
      <c r="AZ13" s="59">
        <f t="shared" si="16"/>
        <v>1.3800000000000001</v>
      </c>
      <c r="BA13" s="59">
        <f t="shared" si="17"/>
        <v>1.49</v>
      </c>
      <c r="BB13" s="59">
        <f t="shared" si="18"/>
        <v>1.41</v>
      </c>
      <c r="BC13" s="59">
        <f t="shared" si="20"/>
        <v>1.51</v>
      </c>
      <c r="BD13" s="59">
        <f t="shared" si="19"/>
        <v>1.45</v>
      </c>
      <c r="BF13" s="10" t="s">
        <v>15</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2"/>
      <c r="BV13" s="208"/>
      <c r="BW13" s="196"/>
      <c r="BX13" s="51"/>
      <c r="BY13" s="51"/>
      <c r="BZ13" s="51"/>
      <c r="CA13" s="51"/>
      <c r="CB13" s="51"/>
      <c r="CC13" s="51"/>
      <c r="CD13" s="51"/>
      <c r="CE13" s="51"/>
      <c r="CF13" s="51"/>
      <c r="CG13" s="51"/>
      <c r="CH13" s="51"/>
      <c r="CI13" s="51"/>
      <c r="CJ13" s="51"/>
      <c r="CK13" s="51"/>
      <c r="CL13" s="14"/>
      <c r="CM13" s="14"/>
      <c r="CN13" s="14"/>
      <c r="CO13" s="14"/>
      <c r="CP13" s="14"/>
      <c r="CQ13" s="14"/>
      <c r="CR13" s="14"/>
      <c r="CS13" s="14"/>
      <c r="CT13" s="14"/>
      <c r="CU13" s="51"/>
      <c r="CV13" s="24"/>
      <c r="CW13" s="24"/>
      <c r="CX13" s="24"/>
      <c r="CY13" s="24"/>
      <c r="CZ13" s="24"/>
      <c r="DA13" s="24"/>
      <c r="DB13" s="24"/>
      <c r="DC13" s="24"/>
      <c r="DD13" s="24"/>
      <c r="DE13" s="24"/>
      <c r="DF13" s="24"/>
    </row>
    <row r="14" spans="1:110" x14ac:dyDescent="0.35">
      <c r="A14" s="15"/>
      <c r="B14" s="10" t="s">
        <v>16</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8">
        <f t="shared" si="12"/>
        <v>8.3707327844563695E-2</v>
      </c>
      <c r="Q14" s="208">
        <f t="shared" si="12"/>
        <v>1.0000000000000009E-2</v>
      </c>
      <c r="R14" s="902"/>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8">
        <v>0.76956394129992367</v>
      </c>
      <c r="AI14" s="468">
        <v>0.92646410933861045</v>
      </c>
      <c r="AJ14" s="468">
        <v>0.91706372663279612</v>
      </c>
      <c r="AK14" s="468">
        <v>0.97377970069727537</v>
      </c>
      <c r="AL14" s="468">
        <v>0.82713010232890161</v>
      </c>
      <c r="AM14" s="468">
        <v>0.95382682819685627</v>
      </c>
      <c r="AN14" s="468">
        <v>0.94255053588485005</v>
      </c>
      <c r="AO14" s="468">
        <v>0.99145696236404968</v>
      </c>
      <c r="AP14" s="13"/>
      <c r="AQ14" s="285">
        <f t="shared" si="13"/>
        <v>1.8153245188944123E-2</v>
      </c>
      <c r="AR14" s="285">
        <f t="shared" si="14"/>
        <v>5.1887325524977879E-2</v>
      </c>
      <c r="AS14" s="860"/>
      <c r="AT14" s="7">
        <f t="shared" si="15"/>
        <v>1.9323401880107633</v>
      </c>
      <c r="AU14" s="7">
        <f t="shared" si="4"/>
        <v>2.114445546043191</v>
      </c>
      <c r="AV14" s="7">
        <f t="shared" si="5"/>
        <v>1.6158951267810286</v>
      </c>
      <c r="AW14" s="59">
        <f t="shared" si="6"/>
        <v>1.9914655695964629</v>
      </c>
      <c r="AX14" s="59">
        <f t="shared" si="7"/>
        <v>1.7212273683107249</v>
      </c>
      <c r="AY14" s="59">
        <f t="shared" si="8"/>
        <v>1.6341013443606132</v>
      </c>
      <c r="AZ14" s="59">
        <f t="shared" si="16"/>
        <v>1.8243606875841789</v>
      </c>
      <c r="BA14" s="59">
        <f t="shared" si="17"/>
        <v>1.7182073156260693</v>
      </c>
      <c r="BB14" s="59">
        <f t="shared" si="18"/>
        <v>1.8435278359714067</v>
      </c>
      <c r="BC14" s="59">
        <f t="shared" si="20"/>
        <v>1.800909803026177</v>
      </c>
      <c r="BD14" s="59">
        <f t="shared" si="19"/>
        <v>1.8963773640817063</v>
      </c>
      <c r="BF14" s="10" t="s">
        <v>16</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79"/>
      <c r="BS14" s="7"/>
      <c r="BT14" s="779"/>
      <c r="BU14" s="212"/>
      <c r="BV14" s="208"/>
      <c r="BW14" s="196"/>
      <c r="BX14" s="51"/>
      <c r="BY14" s="51"/>
      <c r="BZ14" s="51"/>
      <c r="CA14" s="51"/>
      <c r="CB14" s="51"/>
      <c r="CC14" s="51"/>
      <c r="CD14" s="51"/>
      <c r="CE14" s="51"/>
      <c r="CF14" s="51"/>
      <c r="CG14" s="51"/>
      <c r="CH14" s="51"/>
      <c r="CI14" s="51"/>
      <c r="CJ14" s="51"/>
      <c r="CK14" s="51"/>
      <c r="CL14" s="14"/>
      <c r="CM14" s="14"/>
      <c r="CN14" s="14"/>
      <c r="CO14" s="14"/>
      <c r="CP14" s="14"/>
      <c r="CQ14" s="14"/>
      <c r="CR14" s="14"/>
      <c r="CS14" s="14"/>
      <c r="CT14" s="14"/>
      <c r="CU14" s="51"/>
      <c r="CV14" s="24"/>
      <c r="CW14" s="24"/>
      <c r="CX14" s="24"/>
      <c r="CY14" s="24"/>
      <c r="CZ14" s="24"/>
      <c r="DA14" s="24"/>
      <c r="DB14" s="24"/>
      <c r="DC14" s="24"/>
      <c r="DD14" s="24"/>
      <c r="DE14" s="24"/>
      <c r="DF14" s="24"/>
    </row>
    <row r="15" spans="1:110" x14ac:dyDescent="0.35">
      <c r="A15" s="15"/>
      <c r="B15" s="10" t="s">
        <v>17</v>
      </c>
      <c r="C15" s="13"/>
      <c r="D15" s="13"/>
      <c r="E15" s="13"/>
      <c r="F15" s="13"/>
      <c r="G15" s="13"/>
      <c r="H15" s="13"/>
      <c r="I15" s="13">
        <v>187.4376351734617</v>
      </c>
      <c r="J15" s="13">
        <v>162.41693582805777</v>
      </c>
      <c r="K15" s="13">
        <v>160</v>
      </c>
      <c r="L15" s="13">
        <v>164.8</v>
      </c>
      <c r="M15" s="13">
        <v>136</v>
      </c>
      <c r="N15" s="13">
        <v>141.44</v>
      </c>
      <c r="O15" s="13">
        <v>148.512</v>
      </c>
      <c r="P15" s="208">
        <f t="shared" si="12"/>
        <v>4.0000000000000036E-2</v>
      </c>
      <c r="Q15" s="208">
        <f t="shared" si="12"/>
        <v>5.0000000000000044E-2</v>
      </c>
      <c r="R15" s="902"/>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8">
        <v>40</v>
      </c>
      <c r="AI15" s="468">
        <v>40</v>
      </c>
      <c r="AJ15" s="468">
        <v>30</v>
      </c>
      <c r="AK15" s="468">
        <v>28</v>
      </c>
      <c r="AL15" s="468">
        <v>38</v>
      </c>
      <c r="AM15" s="468">
        <v>25</v>
      </c>
      <c r="AN15" s="468">
        <v>26</v>
      </c>
      <c r="AO15" s="468">
        <v>25</v>
      </c>
      <c r="AP15" s="13"/>
      <c r="AQ15" s="285">
        <f t="shared" si="13"/>
        <v>-0.1071428571428571</v>
      </c>
      <c r="AR15" s="285">
        <f t="shared" si="14"/>
        <v>-3.8461538461538436E-2</v>
      </c>
      <c r="AS15" s="860"/>
      <c r="AT15" s="7">
        <f t="shared" si="15"/>
        <v>93.71881758673085</v>
      </c>
      <c r="AU15" s="7">
        <f t="shared" si="4"/>
        <v>93.71881758673085</v>
      </c>
      <c r="AV15" s="7">
        <f t="shared" si="5"/>
        <v>78.070000000000007</v>
      </c>
      <c r="AW15" s="59">
        <f t="shared" si="6"/>
        <v>84.346935828057767</v>
      </c>
      <c r="AX15" s="59">
        <f t="shared" si="7"/>
        <v>80</v>
      </c>
      <c r="AY15" s="59">
        <f t="shared" si="8"/>
        <v>80</v>
      </c>
      <c r="AZ15" s="59">
        <f t="shared" si="16"/>
        <v>84.800000000000011</v>
      </c>
      <c r="BA15" s="59">
        <f t="shared" si="17"/>
        <v>80</v>
      </c>
      <c r="BB15" s="59">
        <f t="shared" si="18"/>
        <v>70</v>
      </c>
      <c r="BC15" s="59">
        <f t="shared" si="20"/>
        <v>66</v>
      </c>
      <c r="BD15" s="59">
        <f t="shared" si="19"/>
        <v>51</v>
      </c>
      <c r="BF15" s="10" t="s">
        <v>17</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2"/>
      <c r="BV15" s="208"/>
      <c r="BW15" s="27"/>
      <c r="BX15" s="51"/>
      <c r="BY15" s="51"/>
      <c r="BZ15" s="51"/>
      <c r="CA15" s="51"/>
      <c r="CB15" s="51"/>
      <c r="CC15" s="51"/>
      <c r="CD15" s="51"/>
      <c r="CE15" s="51"/>
      <c r="CF15" s="51"/>
      <c r="CG15" s="51"/>
      <c r="CH15" s="51"/>
      <c r="CI15" s="51"/>
      <c r="CJ15" s="51"/>
      <c r="CK15" s="51"/>
      <c r="CL15" s="14"/>
      <c r="CM15" s="14"/>
      <c r="CN15" s="14"/>
      <c r="CO15" s="14"/>
      <c r="CP15" s="14"/>
      <c r="CQ15" s="14"/>
      <c r="CR15" s="14"/>
      <c r="CS15" s="14"/>
      <c r="CT15" s="14"/>
      <c r="CU15" s="51"/>
      <c r="CV15" s="24"/>
      <c r="CW15" s="24"/>
      <c r="CX15" s="24"/>
      <c r="CY15" s="24"/>
      <c r="CZ15" s="24"/>
      <c r="DA15" s="24"/>
      <c r="DB15" s="24"/>
      <c r="DC15" s="24"/>
      <c r="DD15" s="24"/>
      <c r="DE15" s="24"/>
      <c r="DF15" s="24"/>
    </row>
    <row r="16" spans="1:11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8">
        <f t="shared" si="12"/>
        <v>-1.0000000000000009E-2</v>
      </c>
      <c r="Q16" s="208">
        <f t="shared" si="12"/>
        <v>3.0000000000000027E-2</v>
      </c>
      <c r="R16" s="902"/>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8">
        <v>48.775372109248167</v>
      </c>
      <c r="AI16" s="468">
        <v>52.358767436462145</v>
      </c>
      <c r="AJ16" s="468">
        <v>42.730485315157466</v>
      </c>
      <c r="AK16" s="468">
        <v>44.186163229218586</v>
      </c>
      <c r="AL16" s="468">
        <v>43.897834898323353</v>
      </c>
      <c r="AM16" s="468">
        <v>56.547468831379121</v>
      </c>
      <c r="AN16" s="468">
        <v>42.730485315157466</v>
      </c>
      <c r="AO16" s="468">
        <v>39.76754690629673</v>
      </c>
      <c r="AP16" s="13"/>
      <c r="AQ16" s="285">
        <f t="shared" si="13"/>
        <v>-9.9999999999999978E-2</v>
      </c>
      <c r="AR16" s="285">
        <f t="shared" si="14"/>
        <v>-6.9340153452685405E-2</v>
      </c>
      <c r="AS16" s="860"/>
      <c r="AT16" s="7">
        <f t="shared" si="15"/>
        <v>139.63058819746976</v>
      </c>
      <c r="AU16" s="7">
        <f t="shared" si="4"/>
        <v>136.86562605494561</v>
      </c>
      <c r="AV16" s="7">
        <f t="shared" si="5"/>
        <v>83.432732650666338</v>
      </c>
      <c r="AW16" s="59">
        <f t="shared" si="6"/>
        <v>164.44612342662404</v>
      </c>
      <c r="AX16" s="59">
        <f t="shared" si="7"/>
        <v>129.6425643416336</v>
      </c>
      <c r="AY16" s="59">
        <f t="shared" si="8"/>
        <v>120.56335396338037</v>
      </c>
      <c r="AZ16" s="59">
        <f t="shared" si="16"/>
        <v>99.873493401064209</v>
      </c>
      <c r="BA16" s="59">
        <f t="shared" si="17"/>
        <v>95.287122876846681</v>
      </c>
      <c r="BB16" s="59">
        <f t="shared" si="18"/>
        <v>95.089252751619611</v>
      </c>
      <c r="BC16" s="59">
        <f t="shared" si="20"/>
        <v>88.083998127541946</v>
      </c>
      <c r="BD16" s="59">
        <f t="shared" si="19"/>
        <v>99.277954146536587</v>
      </c>
      <c r="BF16" s="10" t="s">
        <v>18</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2"/>
      <c r="BV16" s="208"/>
      <c r="BW16" s="27"/>
      <c r="BX16" s="51"/>
      <c r="BY16" s="51"/>
      <c r="BZ16" s="51"/>
      <c r="CA16" s="51"/>
      <c r="CB16" s="51"/>
      <c r="CC16" s="51"/>
      <c r="CD16" s="51"/>
      <c r="CE16" s="51"/>
      <c r="CF16" s="51"/>
      <c r="CG16" s="51"/>
      <c r="CH16" s="51"/>
      <c r="CI16" s="51"/>
      <c r="CJ16" s="51"/>
      <c r="CK16" s="51"/>
      <c r="CL16" s="14"/>
      <c r="CM16" s="14"/>
      <c r="CN16" s="14"/>
      <c r="CO16" s="14"/>
      <c r="CP16" s="14"/>
      <c r="CQ16" s="14"/>
      <c r="CR16" s="14"/>
      <c r="CS16" s="14"/>
      <c r="CT16" s="14"/>
      <c r="CU16" s="51"/>
      <c r="CV16" s="24"/>
      <c r="CW16" s="24"/>
      <c r="CX16" s="24"/>
      <c r="CY16" s="24"/>
      <c r="CZ16" s="24"/>
      <c r="DA16" s="24"/>
      <c r="DB16" s="24"/>
      <c r="DC16" s="24"/>
      <c r="DD16" s="24"/>
      <c r="DE16" s="24"/>
      <c r="DF16" s="24"/>
    </row>
    <row r="17" spans="1:110" x14ac:dyDescent="0.35">
      <c r="A17" s="15"/>
      <c r="B17" s="52" t="s">
        <v>19</v>
      </c>
      <c r="C17" s="54"/>
      <c r="D17" s="54"/>
      <c r="E17" s="54"/>
      <c r="F17" s="54"/>
      <c r="G17" s="54"/>
      <c r="H17" s="54"/>
      <c r="I17" s="54">
        <v>5.3</v>
      </c>
      <c r="J17" s="54">
        <v>5.0999999999999996</v>
      </c>
      <c r="K17" s="54">
        <v>5.4</v>
      </c>
      <c r="L17" s="54">
        <v>5.65</v>
      </c>
      <c r="M17" s="54">
        <v>5</v>
      </c>
      <c r="N17" s="54">
        <v>4.9000000000000004</v>
      </c>
      <c r="O17" s="54">
        <v>4.95</v>
      </c>
      <c r="P17" s="217">
        <f t="shared" si="12"/>
        <v>-1.9999999999999907E-2</v>
      </c>
      <c r="Q17" s="217">
        <f t="shared" si="12"/>
        <v>1.0204081632652962E-2</v>
      </c>
      <c r="R17" s="902"/>
      <c r="S17" s="54">
        <v>1.325</v>
      </c>
      <c r="T17" s="54">
        <v>1.325</v>
      </c>
      <c r="U17" s="54">
        <v>1.325</v>
      </c>
      <c r="V17" s="54">
        <v>1.325</v>
      </c>
      <c r="W17" s="54">
        <v>1.2749999999999999</v>
      </c>
      <c r="X17" s="54">
        <v>1.02</v>
      </c>
      <c r="Y17" s="54">
        <v>1.02</v>
      </c>
      <c r="Z17" s="54">
        <v>1.7849999999999997</v>
      </c>
      <c r="AA17" s="54">
        <v>1.35</v>
      </c>
      <c r="AB17" s="54">
        <v>1.35</v>
      </c>
      <c r="AC17" s="54">
        <v>1.35</v>
      </c>
      <c r="AD17" s="54">
        <v>1.35</v>
      </c>
      <c r="AE17" s="54">
        <v>1.4125000000000001</v>
      </c>
      <c r="AF17" s="54">
        <v>1.4125000000000001</v>
      </c>
      <c r="AG17" s="54">
        <v>1.4125000000000001</v>
      </c>
      <c r="AH17" s="661">
        <v>1.4125000000000001</v>
      </c>
      <c r="AI17" s="661">
        <v>1.4125000000000001</v>
      </c>
      <c r="AJ17" s="661">
        <v>1.4125000000000001</v>
      </c>
      <c r="AK17" s="661">
        <v>1.4125000000000001</v>
      </c>
      <c r="AL17" s="661">
        <v>1.4125000000000001</v>
      </c>
      <c r="AM17" s="661">
        <v>1.4125000000000001</v>
      </c>
      <c r="AN17" s="661">
        <v>1.4125000000000001</v>
      </c>
      <c r="AO17" s="661">
        <v>1.4125000000000001</v>
      </c>
      <c r="AP17" s="13"/>
      <c r="AQ17" s="624">
        <f t="shared" si="13"/>
        <v>0</v>
      </c>
      <c r="AR17" s="624">
        <f t="shared" si="14"/>
        <v>0</v>
      </c>
      <c r="AS17" s="860"/>
      <c r="AT17" s="54">
        <f t="shared" si="15"/>
        <v>2.65</v>
      </c>
      <c r="AU17" s="54">
        <f t="shared" si="4"/>
        <v>2.65</v>
      </c>
      <c r="AV17" s="54">
        <f t="shared" si="5"/>
        <v>2.2949999999999999</v>
      </c>
      <c r="AW17" s="516">
        <f t="shared" si="6"/>
        <v>2.8049999999999997</v>
      </c>
      <c r="AX17" s="620">
        <f t="shared" si="7"/>
        <v>2.7</v>
      </c>
      <c r="AY17" s="620">
        <f t="shared" si="8"/>
        <v>2.7</v>
      </c>
      <c r="AZ17" s="620">
        <f t="shared" si="16"/>
        <v>2.8250000000000002</v>
      </c>
      <c r="BA17" s="620">
        <f t="shared" si="17"/>
        <v>2.8250000000000002</v>
      </c>
      <c r="BB17" s="620">
        <f t="shared" si="18"/>
        <v>2.8250000000000002</v>
      </c>
      <c r="BC17" s="620">
        <f t="shared" si="20"/>
        <v>2.8250000000000002</v>
      </c>
      <c r="BD17" s="620">
        <f t="shared" si="19"/>
        <v>2.8250000000000002</v>
      </c>
      <c r="BF17" s="52" t="s">
        <v>19</v>
      </c>
      <c r="BG17" s="54"/>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6"/>
      <c r="BV17" s="217"/>
      <c r="BW17" s="27"/>
      <c r="BX17" s="53"/>
      <c r="BY17" s="53"/>
      <c r="BZ17" s="53"/>
      <c r="CA17" s="53"/>
      <c r="CB17" s="53"/>
      <c r="CC17" s="53"/>
      <c r="CD17" s="53"/>
      <c r="CE17" s="53"/>
      <c r="CF17" s="53"/>
      <c r="CG17" s="53"/>
      <c r="CH17" s="53"/>
      <c r="CI17" s="53"/>
      <c r="CJ17" s="53"/>
      <c r="CK17" s="53"/>
      <c r="CL17" s="842"/>
      <c r="CM17" s="842"/>
      <c r="CN17" s="842"/>
      <c r="CO17" s="842"/>
      <c r="CP17" s="842"/>
      <c r="CQ17" s="842"/>
      <c r="CR17" s="842"/>
      <c r="CS17" s="842"/>
      <c r="CT17" s="842"/>
      <c r="CU17" s="53"/>
      <c r="CV17" s="842"/>
      <c r="CW17" s="842"/>
      <c r="CX17" s="842"/>
      <c r="CY17" s="842"/>
      <c r="CZ17" s="842"/>
      <c r="DA17" s="842"/>
      <c r="DB17" s="842"/>
      <c r="DC17" s="842"/>
      <c r="DD17" s="842"/>
      <c r="DE17" s="842"/>
      <c r="DF17" s="842"/>
    </row>
    <row r="18" spans="1:110" x14ac:dyDescent="0.35">
      <c r="A18" s="15"/>
      <c r="B18" s="20" t="s">
        <v>106</v>
      </c>
      <c r="C18" s="520">
        <v>25</v>
      </c>
      <c r="D18" s="520">
        <v>25</v>
      </c>
      <c r="E18" s="520">
        <v>20</v>
      </c>
      <c r="F18" s="520">
        <v>25</v>
      </c>
      <c r="G18" s="520">
        <v>30</v>
      </c>
      <c r="H18" s="520">
        <v>30</v>
      </c>
      <c r="I18" s="50">
        <f>SUM(I19:I23)</f>
        <v>68.990795378637287</v>
      </c>
      <c r="J18" s="50">
        <f t="shared" ref="J18:O18" si="27">SUM(J19:J23)</f>
        <v>66.060845915450145</v>
      </c>
      <c r="K18" s="50">
        <f t="shared" si="27"/>
        <v>66.666317231283841</v>
      </c>
      <c r="L18" s="50">
        <f t="shared" si="27"/>
        <v>68.558324618682136</v>
      </c>
      <c r="M18" s="50">
        <f t="shared" si="27"/>
        <v>70.555064862119309</v>
      </c>
      <c r="N18" s="50">
        <f t="shared" si="27"/>
        <v>76.205923580899807</v>
      </c>
      <c r="O18" s="50">
        <f t="shared" si="27"/>
        <v>80.938042373366599</v>
      </c>
      <c r="P18" s="492">
        <f t="shared" si="12"/>
        <v>8.0091467987784659E-2</v>
      </c>
      <c r="Q18" s="210">
        <f t="shared" si="12"/>
        <v>6.2096469278312805E-2</v>
      </c>
      <c r="R18" s="902"/>
      <c r="S18" s="50">
        <f>SUM(S19:S23)</f>
        <v>17.937606798445696</v>
      </c>
      <c r="T18" s="50">
        <f t="shared" ref="T18:AO18" si="28">SUM(T19:T23)</f>
        <v>16.557790890872948</v>
      </c>
      <c r="U18" s="50">
        <f t="shared" si="28"/>
        <v>16.385313902426354</v>
      </c>
      <c r="V18" s="50">
        <f t="shared" si="28"/>
        <v>18.110083786892289</v>
      </c>
      <c r="W18" s="50">
        <f t="shared" si="28"/>
        <v>16.479488045274731</v>
      </c>
      <c r="X18" s="50">
        <f t="shared" si="28"/>
        <v>15.373961322113898</v>
      </c>
      <c r="Y18" s="50">
        <f t="shared" si="28"/>
        <v>17.033194864445417</v>
      </c>
      <c r="Z18" s="50">
        <f t="shared" si="28"/>
        <v>17.174201683616104</v>
      </c>
      <c r="AA18" s="50">
        <f t="shared" si="28"/>
        <v>16.098671377038862</v>
      </c>
      <c r="AB18" s="50">
        <f t="shared" si="28"/>
        <v>16.492724302749252</v>
      </c>
      <c r="AC18" s="50">
        <f t="shared" si="28"/>
        <v>16.976158273212008</v>
      </c>
      <c r="AD18" s="50">
        <f t="shared" si="28"/>
        <v>17.098763278283712</v>
      </c>
      <c r="AE18" s="50">
        <f t="shared" si="28"/>
        <v>17.183081154670536</v>
      </c>
      <c r="AF18" s="50">
        <f t="shared" si="28"/>
        <v>16.953705778860243</v>
      </c>
      <c r="AG18" s="50">
        <f t="shared" si="28"/>
        <v>17.173206530480826</v>
      </c>
      <c r="AH18" s="495">
        <f t="shared" si="28"/>
        <v>17.248331154670534</v>
      </c>
      <c r="AI18" s="495">
        <f t="shared" si="28"/>
        <v>17.305144118486485</v>
      </c>
      <c r="AJ18" s="495">
        <f t="shared" si="28"/>
        <v>17.449211105069594</v>
      </c>
      <c r="AK18" s="495">
        <f t="shared" si="28"/>
        <v>17.449211105069594</v>
      </c>
      <c r="AL18" s="495">
        <f t="shared" si="28"/>
        <v>18.35149853349364</v>
      </c>
      <c r="AM18" s="495">
        <f t="shared" si="28"/>
        <v>17.336847614654705</v>
      </c>
      <c r="AN18" s="495">
        <f t="shared" si="28"/>
        <v>18.670451277320453</v>
      </c>
      <c r="AO18" s="495">
        <f t="shared" si="28"/>
        <v>19.81354013103395</v>
      </c>
      <c r="AP18" s="50"/>
      <c r="AQ18" s="284">
        <f t="shared" si="13"/>
        <v>0.1354977604275438</v>
      </c>
      <c r="AR18" s="284">
        <f t="shared" si="14"/>
        <v>6.1224489795918435E-2</v>
      </c>
      <c r="AS18" s="860"/>
      <c r="AT18" s="50">
        <f t="shared" si="15"/>
        <v>34.495397689318644</v>
      </c>
      <c r="AU18" s="50">
        <f t="shared" si="4"/>
        <v>34.495397689318644</v>
      </c>
      <c r="AV18" s="50">
        <f t="shared" si="5"/>
        <v>31.853449367388627</v>
      </c>
      <c r="AW18" s="50">
        <f t="shared" si="6"/>
        <v>34.207396548061524</v>
      </c>
      <c r="AX18" s="50">
        <f t="shared" si="7"/>
        <v>32.591395679788114</v>
      </c>
      <c r="AY18" s="50">
        <f t="shared" si="8"/>
        <v>34.07492155149572</v>
      </c>
      <c r="AZ18" s="50">
        <f t="shared" si="16"/>
        <v>34.136786933530779</v>
      </c>
      <c r="BA18" s="50">
        <f t="shared" si="17"/>
        <v>34.421537685151364</v>
      </c>
      <c r="BB18" s="50">
        <f t="shared" si="18"/>
        <v>34.754355223556075</v>
      </c>
      <c r="BC18" s="50">
        <f t="shared" si="20"/>
        <v>35.800709638563234</v>
      </c>
      <c r="BD18" s="50">
        <f t="shared" si="19"/>
        <v>36.007298891975154</v>
      </c>
      <c r="BF18" s="20" t="s">
        <v>6</v>
      </c>
      <c r="BG18" s="50">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10">
        <f>P18</f>
        <v>8.0091467987784659E-2</v>
      </c>
      <c r="BV18" s="210">
        <f>Q18</f>
        <v>6.2096469278312805E-2</v>
      </c>
      <c r="BW18" s="198"/>
      <c r="BX18" s="50">
        <f t="shared" ref="BX18:CT18" si="30">S18</f>
        <v>17.937606798445696</v>
      </c>
      <c r="BY18" s="50">
        <f t="shared" si="30"/>
        <v>16.557790890872948</v>
      </c>
      <c r="BZ18" s="50">
        <f t="shared" si="30"/>
        <v>16.385313902426354</v>
      </c>
      <c r="CA18" s="50">
        <f t="shared" si="30"/>
        <v>18.110083786892289</v>
      </c>
      <c r="CB18" s="50">
        <f t="shared" si="30"/>
        <v>16.479488045274731</v>
      </c>
      <c r="CC18" s="50">
        <f t="shared" si="30"/>
        <v>15.373961322113898</v>
      </c>
      <c r="CD18" s="50">
        <f t="shared" si="30"/>
        <v>17.033194864445417</v>
      </c>
      <c r="CE18" s="50">
        <f t="shared" si="30"/>
        <v>17.174201683616104</v>
      </c>
      <c r="CF18" s="50">
        <f t="shared" si="30"/>
        <v>16.098671377038862</v>
      </c>
      <c r="CG18" s="50">
        <f t="shared" si="30"/>
        <v>16.492724302749252</v>
      </c>
      <c r="CH18" s="50">
        <f t="shared" si="30"/>
        <v>16.976158273212008</v>
      </c>
      <c r="CI18" s="50">
        <f t="shared" si="30"/>
        <v>17.098763278283712</v>
      </c>
      <c r="CJ18" s="50">
        <f t="shared" si="30"/>
        <v>17.183081154670536</v>
      </c>
      <c r="CK18" s="50">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50"/>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5">
      <c r="A19" s="15"/>
      <c r="B19" s="10" t="s">
        <v>15</v>
      </c>
      <c r="C19" s="13"/>
      <c r="D19" s="13"/>
      <c r="E19" s="13"/>
      <c r="F19" s="13"/>
      <c r="G19" s="13"/>
      <c r="H19" s="13"/>
      <c r="I19" s="13">
        <v>14.904</v>
      </c>
      <c r="J19" s="13">
        <v>12.419999999999998</v>
      </c>
      <c r="K19" s="13">
        <v>12</v>
      </c>
      <c r="L19" s="13">
        <v>12.84</v>
      </c>
      <c r="M19" s="13">
        <v>12.364560620577478</v>
      </c>
      <c r="N19" s="13">
        <v>14.5</v>
      </c>
      <c r="O19" s="13">
        <v>17.79</v>
      </c>
      <c r="P19" s="208">
        <f t="shared" si="12"/>
        <v>0.17270645071436341</v>
      </c>
      <c r="Q19" s="208">
        <f t="shared" si="12"/>
        <v>0.22689655172413792</v>
      </c>
      <c r="R19" s="902"/>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8">
        <v>3.21</v>
      </c>
      <c r="AI19" s="468">
        <v>3.0911401551443696</v>
      </c>
      <c r="AJ19" s="468">
        <v>3.0602287535929258</v>
      </c>
      <c r="AK19" s="468">
        <v>3.0602287535929258</v>
      </c>
      <c r="AL19" s="468">
        <v>3.152962958247258</v>
      </c>
      <c r="AM19" s="468">
        <v>3.2987500000000001</v>
      </c>
      <c r="AN19" s="468">
        <v>3.5524999999999998</v>
      </c>
      <c r="AO19" s="468">
        <v>3.77</v>
      </c>
      <c r="AP19" s="13"/>
      <c r="AQ19" s="285">
        <f t="shared" si="13"/>
        <v>0.23193404923529082</v>
      </c>
      <c r="AR19" s="285">
        <f t="shared" si="14"/>
        <v>6.1224489795918435E-2</v>
      </c>
      <c r="AS19" s="860"/>
      <c r="AT19" s="13">
        <f t="shared" si="15"/>
        <v>7.452</v>
      </c>
      <c r="AU19" s="13">
        <f t="shared" si="4"/>
        <v>7.452</v>
      </c>
      <c r="AV19" s="13">
        <f t="shared" si="5"/>
        <v>5.5889999999999995</v>
      </c>
      <c r="AW19" s="59">
        <f t="shared" si="6"/>
        <v>6.8309999999999986</v>
      </c>
      <c r="AX19" s="59">
        <f t="shared" si="7"/>
        <v>5.6999999999999993</v>
      </c>
      <c r="AY19" s="59">
        <f t="shared" si="8"/>
        <v>6.3000000000000007</v>
      </c>
      <c r="AZ19" s="59">
        <f t="shared" si="16"/>
        <v>6.42</v>
      </c>
      <c r="BA19" s="59">
        <f t="shared" si="17"/>
        <v>6.42</v>
      </c>
      <c r="BB19" s="59">
        <f t="shared" si="18"/>
        <v>6.1513689087372949</v>
      </c>
      <c r="BC19" s="59">
        <f t="shared" si="20"/>
        <v>6.2131917118401834</v>
      </c>
      <c r="BD19" s="59">
        <f t="shared" si="19"/>
        <v>6.8512500000000003</v>
      </c>
      <c r="BE19" s="15"/>
      <c r="BF19" s="10" t="s">
        <v>15</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2"/>
      <c r="BV19" s="208"/>
      <c r="BW19" s="196"/>
      <c r="BX19" s="51"/>
      <c r="BY19" s="51"/>
      <c r="BZ19" s="51"/>
      <c r="CA19" s="51"/>
      <c r="CB19" s="51"/>
      <c r="CC19" s="51"/>
      <c r="CD19" s="51"/>
      <c r="CE19" s="51"/>
      <c r="CF19" s="51"/>
      <c r="CG19" s="51"/>
      <c r="CH19" s="51"/>
      <c r="CI19" s="51"/>
      <c r="CJ19" s="51"/>
      <c r="CK19" s="51"/>
      <c r="CL19" s="14"/>
      <c r="CM19" s="14"/>
      <c r="CN19" s="14"/>
      <c r="CO19" s="14"/>
      <c r="CP19" s="14"/>
      <c r="CQ19" s="14"/>
      <c r="CR19" s="14"/>
      <c r="CS19" s="14"/>
      <c r="CT19" s="14"/>
      <c r="CU19" s="51"/>
      <c r="CV19" s="24"/>
      <c r="CW19" s="24"/>
      <c r="CX19" s="24"/>
      <c r="CY19" s="24"/>
      <c r="CZ19" s="24"/>
      <c r="DA19" s="24"/>
      <c r="DF19" s="841"/>
    </row>
    <row r="20" spans="1:11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8">
        <f t="shared" si="12"/>
        <v>0.2420737940809301</v>
      </c>
      <c r="Q20" s="208">
        <f t="shared" si="12"/>
        <v>6.5817470426797087E-2</v>
      </c>
      <c r="R20" s="902"/>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8">
        <v>2.7687687905145562</v>
      </c>
      <c r="AI20" s="468">
        <v>2.9380440457491495</v>
      </c>
      <c r="AJ20" s="468">
        <v>3.1640474338836992</v>
      </c>
      <c r="AK20" s="468">
        <v>3.1640474338836992</v>
      </c>
      <c r="AL20" s="468">
        <v>3.6483404084577362</v>
      </c>
      <c r="AM20" s="468">
        <v>3.649267515080532</v>
      </c>
      <c r="AN20" s="468">
        <v>3.9299804008559573</v>
      </c>
      <c r="AO20" s="468">
        <v>4.1705914458063225</v>
      </c>
      <c r="AP20" s="13"/>
      <c r="AQ20" s="285">
        <f t="shared" si="13"/>
        <v>0.31811912841241585</v>
      </c>
      <c r="AR20" s="285">
        <f t="shared" si="14"/>
        <v>6.1224489795918435E-2</v>
      </c>
      <c r="AS20" s="860"/>
      <c r="AT20" s="13">
        <f t="shared" si="15"/>
        <v>5.428958412773639</v>
      </c>
      <c r="AU20" s="13">
        <f t="shared" si="4"/>
        <v>5.428958412773639</v>
      </c>
      <c r="AV20" s="13">
        <f t="shared" si="5"/>
        <v>4.8996349675282094</v>
      </c>
      <c r="AW20" s="59">
        <f t="shared" si="6"/>
        <v>5.4153860167417047</v>
      </c>
      <c r="AX20" s="59">
        <f t="shared" si="7"/>
        <v>5.157510492134957</v>
      </c>
      <c r="AY20" s="59">
        <f t="shared" si="8"/>
        <v>5.7004063334123209</v>
      </c>
      <c r="AZ20" s="59">
        <f t="shared" si="16"/>
        <v>5.4821622052188212</v>
      </c>
      <c r="BA20" s="59">
        <f t="shared" si="17"/>
        <v>5.5929129568394034</v>
      </c>
      <c r="BB20" s="59">
        <f t="shared" si="18"/>
        <v>6.1020914796328487</v>
      </c>
      <c r="BC20" s="59">
        <f t="shared" si="20"/>
        <v>6.812387842341435</v>
      </c>
      <c r="BD20" s="59">
        <f t="shared" si="19"/>
        <v>7.5792479159364898</v>
      </c>
      <c r="BE20" s="15"/>
      <c r="BF20" s="10" t="s">
        <v>16</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2"/>
      <c r="BV20" s="208"/>
      <c r="BW20" s="220"/>
      <c r="BX20" s="51"/>
      <c r="BY20" s="51"/>
      <c r="BZ20" s="51"/>
      <c r="CA20" s="51"/>
      <c r="CB20" s="51"/>
      <c r="CC20" s="51"/>
      <c r="CD20" s="51"/>
      <c r="CE20" s="51"/>
      <c r="CF20" s="51"/>
      <c r="CG20" s="51"/>
      <c r="CH20" s="51"/>
      <c r="CI20" s="51"/>
      <c r="CJ20" s="51"/>
      <c r="CK20" s="51"/>
      <c r="CL20" s="14"/>
      <c r="CM20" s="14"/>
      <c r="CN20" s="14"/>
      <c r="CO20" s="14"/>
      <c r="CP20" s="14"/>
      <c r="CQ20" s="14"/>
      <c r="CR20" s="14"/>
      <c r="CS20" s="14"/>
      <c r="CT20" s="14"/>
      <c r="CU20" s="51"/>
      <c r="CV20" s="24"/>
      <c r="CW20" s="24"/>
      <c r="CX20" s="24"/>
      <c r="CY20" s="24"/>
      <c r="CZ20" s="24"/>
      <c r="DA20" s="24"/>
      <c r="DF20" s="841"/>
    </row>
    <row r="21" spans="1:110" x14ac:dyDescent="0.35">
      <c r="A21" s="15"/>
      <c r="B21" s="10" t="s">
        <v>17</v>
      </c>
      <c r="C21" s="13"/>
      <c r="D21" s="13"/>
      <c r="E21" s="13"/>
      <c r="F21" s="13"/>
      <c r="G21" s="13"/>
      <c r="H21" s="13"/>
      <c r="I21" s="13">
        <v>34</v>
      </c>
      <c r="J21" s="13">
        <v>34</v>
      </c>
      <c r="K21" s="13">
        <v>34</v>
      </c>
      <c r="L21" s="13">
        <v>34</v>
      </c>
      <c r="M21" s="13">
        <v>34</v>
      </c>
      <c r="N21" s="13">
        <v>33.659999999999997</v>
      </c>
      <c r="O21" s="13">
        <v>33.323399999999999</v>
      </c>
      <c r="P21" s="208">
        <f t="shared" si="12"/>
        <v>-1.000000000000012E-2</v>
      </c>
      <c r="Q21" s="208">
        <f t="shared" si="12"/>
        <v>-9.9999999999998979E-3</v>
      </c>
      <c r="R21" s="902"/>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8">
        <v>8.5</v>
      </c>
      <c r="AI21" s="468">
        <v>8.4149999999999991</v>
      </c>
      <c r="AJ21" s="468">
        <v>8.4574999999999996</v>
      </c>
      <c r="AK21" s="468">
        <v>8.4574999999999996</v>
      </c>
      <c r="AL21" s="468">
        <v>8.6700000000000017</v>
      </c>
      <c r="AM21" s="468">
        <v>7.6576499999999994</v>
      </c>
      <c r="AN21" s="468">
        <v>8.2466999999999988</v>
      </c>
      <c r="AO21" s="468">
        <v>8.7515999999999998</v>
      </c>
      <c r="AP21" s="13"/>
      <c r="AQ21" s="285">
        <f t="shared" si="13"/>
        <v>3.4773869346733655E-2</v>
      </c>
      <c r="AR21" s="285">
        <f t="shared" si="14"/>
        <v>6.1224489795918435E-2</v>
      </c>
      <c r="AS21" s="860"/>
      <c r="AT21" s="13">
        <f t="shared" si="15"/>
        <v>17</v>
      </c>
      <c r="AU21" s="13">
        <f t="shared" si="4"/>
        <v>17</v>
      </c>
      <c r="AV21" s="13">
        <f t="shared" si="5"/>
        <v>17</v>
      </c>
      <c r="AW21" s="59">
        <f t="shared" si="6"/>
        <v>17</v>
      </c>
      <c r="AX21" s="59">
        <f t="shared" si="7"/>
        <v>17</v>
      </c>
      <c r="AY21" s="59">
        <f t="shared" si="8"/>
        <v>17</v>
      </c>
      <c r="AZ21" s="59">
        <f t="shared" si="16"/>
        <v>17</v>
      </c>
      <c r="BA21" s="59">
        <f t="shared" si="17"/>
        <v>17</v>
      </c>
      <c r="BB21" s="59">
        <f t="shared" si="18"/>
        <v>16.872499999999999</v>
      </c>
      <c r="BC21" s="59">
        <f t="shared" si="20"/>
        <v>17.127500000000001</v>
      </c>
      <c r="BD21" s="59">
        <f t="shared" si="19"/>
        <v>15.904349999999997</v>
      </c>
      <c r="BE21" s="15"/>
      <c r="BF21" s="10" t="s">
        <v>17</v>
      </c>
      <c r="BG21" s="13"/>
      <c r="BH21" s="7"/>
      <c r="BI21" s="7"/>
      <c r="BJ21" s="7"/>
      <c r="BK21" s="7"/>
      <c r="BL21" s="7"/>
      <c r="BM21" s="7">
        <f t="shared" si="9"/>
        <v>34</v>
      </c>
      <c r="BN21" s="7">
        <f t="shared" si="9"/>
        <v>34</v>
      </c>
      <c r="BO21" s="7">
        <f t="shared" si="9"/>
        <v>34</v>
      </c>
      <c r="BP21" s="7">
        <f t="shared" si="9"/>
        <v>34</v>
      </c>
      <c r="BQ21" s="7">
        <f t="shared" si="9"/>
        <v>34</v>
      </c>
      <c r="BR21" s="7"/>
      <c r="BS21" s="7"/>
      <c r="BT21" s="7"/>
      <c r="BU21" s="212"/>
      <c r="BV21" s="208"/>
      <c r="BW21" s="220"/>
      <c r="BX21" s="51"/>
      <c r="BY21" s="51"/>
      <c r="BZ21" s="51"/>
      <c r="CA21" s="51"/>
      <c r="CB21" s="51"/>
      <c r="CC21" s="51"/>
      <c r="CD21" s="51"/>
      <c r="CE21" s="51"/>
      <c r="CF21" s="51"/>
      <c r="CG21" s="51"/>
      <c r="CH21" s="51"/>
      <c r="CI21" s="51"/>
      <c r="CJ21" s="51"/>
      <c r="CK21" s="51"/>
      <c r="CL21" s="14"/>
      <c r="CM21" s="14"/>
      <c r="CN21" s="14"/>
      <c r="CO21" s="14"/>
      <c r="CP21" s="14"/>
      <c r="CQ21" s="14"/>
      <c r="CR21" s="14"/>
      <c r="CS21" s="14"/>
      <c r="CT21" s="14"/>
      <c r="CU21" s="51"/>
      <c r="CV21" s="24"/>
      <c r="CW21" s="24"/>
      <c r="CX21" s="24"/>
      <c r="CY21" s="24"/>
      <c r="CZ21" s="24"/>
      <c r="DA21" s="24"/>
      <c r="DF21" s="841"/>
    </row>
    <row r="22" spans="1:110" x14ac:dyDescent="0.35">
      <c r="A22" s="15"/>
      <c r="B22" s="10" t="s">
        <v>18</v>
      </c>
      <c r="C22" s="13"/>
      <c r="D22" s="13"/>
      <c r="E22" s="13"/>
      <c r="F22" s="13"/>
      <c r="G22" s="13"/>
      <c r="H22" s="13"/>
      <c r="I22" s="13">
        <v>7.2</v>
      </c>
      <c r="J22" s="13">
        <v>7.4</v>
      </c>
      <c r="K22" s="13">
        <v>7.9</v>
      </c>
      <c r="L22" s="13">
        <v>8.6999999999999993</v>
      </c>
      <c r="M22" s="13">
        <v>9.3524999999999991</v>
      </c>
      <c r="N22" s="13">
        <v>10.007175</v>
      </c>
      <c r="O22" s="13">
        <v>10.6076055</v>
      </c>
      <c r="P22" s="208">
        <f t="shared" si="12"/>
        <v>7.0000000000000062E-2</v>
      </c>
      <c r="Q22" s="208">
        <f t="shared" si="12"/>
        <v>6.0000000000000053E-2</v>
      </c>
      <c r="R22" s="902"/>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8">
        <v>2.2837499999999995</v>
      </c>
      <c r="AI22" s="468">
        <v>2.3848874999999996</v>
      </c>
      <c r="AJ22" s="468">
        <v>2.2913625</v>
      </c>
      <c r="AK22" s="468">
        <v>2.2913625</v>
      </c>
      <c r="AL22" s="468">
        <v>2.3848874999999996</v>
      </c>
      <c r="AM22" s="468">
        <v>2.2766323125000003</v>
      </c>
      <c r="AN22" s="468">
        <v>2.4517578750000002</v>
      </c>
      <c r="AO22" s="468">
        <v>2.6018655000000002</v>
      </c>
      <c r="AP22" s="13"/>
      <c r="AQ22" s="285">
        <f t="shared" si="13"/>
        <v>0.13551020408163272</v>
      </c>
      <c r="AR22" s="285">
        <f t="shared" si="14"/>
        <v>6.1224489795918435E-2</v>
      </c>
      <c r="AS22" s="860"/>
      <c r="AT22" s="13">
        <f t="shared" si="15"/>
        <v>3.6</v>
      </c>
      <c r="AU22" s="13">
        <f t="shared" si="4"/>
        <v>3.5999999999999996</v>
      </c>
      <c r="AV22" s="13">
        <f t="shared" si="5"/>
        <v>3.5150000000000015</v>
      </c>
      <c r="AW22" s="59">
        <f t="shared" si="6"/>
        <v>3.8849999999999989</v>
      </c>
      <c r="AX22" s="59">
        <f t="shared" si="7"/>
        <v>3.8512500000000003</v>
      </c>
      <c r="AY22" s="59">
        <f t="shared" si="8"/>
        <v>4.0487500000000001</v>
      </c>
      <c r="AZ22" s="59">
        <f t="shared" si="16"/>
        <v>4.2629999999999999</v>
      </c>
      <c r="BA22" s="59">
        <f t="shared" si="17"/>
        <v>4.4369999999999994</v>
      </c>
      <c r="BB22" s="59">
        <f t="shared" si="18"/>
        <v>4.6762499999999996</v>
      </c>
      <c r="BC22" s="59">
        <f t="shared" si="20"/>
        <v>4.6762499999999996</v>
      </c>
      <c r="BD22" s="59">
        <f t="shared" si="19"/>
        <v>4.7283901875000005</v>
      </c>
      <c r="BF22" s="10" t="s">
        <v>18</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2"/>
      <c r="BV22" s="208"/>
      <c r="BW22" s="27"/>
      <c r="BX22" s="51"/>
      <c r="BY22" s="51"/>
      <c r="BZ22" s="51"/>
      <c r="CA22" s="51"/>
      <c r="CB22" s="51"/>
      <c r="CC22" s="51"/>
      <c r="CD22" s="51"/>
      <c r="CE22" s="51"/>
      <c r="CF22" s="51"/>
      <c r="CG22" s="51"/>
      <c r="CH22" s="51"/>
      <c r="CI22" s="51"/>
      <c r="CJ22" s="51"/>
      <c r="CK22" s="51"/>
      <c r="CL22" s="14"/>
      <c r="CM22" s="14"/>
      <c r="CN22" s="14"/>
      <c r="CO22" s="14"/>
      <c r="CP22" s="14"/>
      <c r="CQ22" s="14"/>
      <c r="CR22" s="14"/>
      <c r="CS22" s="14"/>
      <c r="CT22" s="14"/>
      <c r="CU22" s="51"/>
      <c r="CV22" s="24"/>
      <c r="CW22" s="24"/>
      <c r="CX22" s="24"/>
      <c r="CY22" s="24"/>
      <c r="CZ22" s="24"/>
      <c r="DA22" s="24"/>
      <c r="DF22" s="841"/>
    </row>
    <row r="23" spans="1:11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7">
        <f t="shared" si="12"/>
        <v>3.8724391116642387E-2</v>
      </c>
      <c r="Q23" s="217">
        <f t="shared" si="12"/>
        <v>6.1324750830564767E-2</v>
      </c>
      <c r="R23" s="902"/>
      <c r="S23" s="54">
        <v>0.52750842380340279</v>
      </c>
      <c r="T23" s="54">
        <v>0.48693085274160258</v>
      </c>
      <c r="U23" s="54">
        <v>0.48185865635887754</v>
      </c>
      <c r="V23" s="54">
        <v>0.53258062018612784</v>
      </c>
      <c r="W23" s="54">
        <v>0.51279503690387918</v>
      </c>
      <c r="X23" s="54">
        <v>0.3370193629565415</v>
      </c>
      <c r="Y23" s="54">
        <v>0.52960185607456522</v>
      </c>
      <c r="Z23" s="54">
        <v>0.54640867524525127</v>
      </c>
      <c r="AA23" s="54">
        <v>0.42939009129072503</v>
      </c>
      <c r="AB23" s="54">
        <v>0.45324509636243193</v>
      </c>
      <c r="AC23" s="54">
        <v>0.50095510650584585</v>
      </c>
      <c r="AD23" s="54">
        <v>0.52481011157755286</v>
      </c>
      <c r="AE23" s="54">
        <v>0.48581236415597978</v>
      </c>
      <c r="AF23" s="54">
        <v>0.48581236415597978</v>
      </c>
      <c r="AG23" s="54">
        <v>0.48581236415597978</v>
      </c>
      <c r="AH23" s="661">
        <v>0.48581236415597978</v>
      </c>
      <c r="AI23" s="661">
        <v>0.47607241759296803</v>
      </c>
      <c r="AJ23" s="661">
        <v>0.47607241759296803</v>
      </c>
      <c r="AK23" s="661">
        <v>0.47607241759296803</v>
      </c>
      <c r="AL23" s="661">
        <v>0.49530766678864352</v>
      </c>
      <c r="AM23" s="661">
        <v>0.45454778707417387</v>
      </c>
      <c r="AN23" s="661">
        <v>0.48951300146449489</v>
      </c>
      <c r="AO23" s="661">
        <v>0.51948318522762726</v>
      </c>
      <c r="AP23" s="13"/>
      <c r="AQ23" s="624">
        <f t="shared" si="13"/>
        <v>9.1185218950816216E-2</v>
      </c>
      <c r="AR23" s="624">
        <f t="shared" si="14"/>
        <v>6.1224489795918435E-2</v>
      </c>
      <c r="AS23" s="860"/>
      <c r="AT23" s="54">
        <f t="shared" si="15"/>
        <v>1.0144392765450054</v>
      </c>
      <c r="AU23" s="54">
        <f t="shared" si="4"/>
        <v>1.0144392765450054</v>
      </c>
      <c r="AV23" s="54">
        <f t="shared" si="5"/>
        <v>0.84981439986042062</v>
      </c>
      <c r="AW23" s="516">
        <f t="shared" si="6"/>
        <v>1.0760105313198165</v>
      </c>
      <c r="AX23" s="620">
        <f t="shared" si="7"/>
        <v>0.88263518765315696</v>
      </c>
      <c r="AY23" s="620">
        <f t="shared" si="8"/>
        <v>1.0257652180833987</v>
      </c>
      <c r="AZ23" s="620">
        <f t="shared" si="16"/>
        <v>0.97162472831195956</v>
      </c>
      <c r="BA23" s="620">
        <f t="shared" si="17"/>
        <v>0.97162472831195956</v>
      </c>
      <c r="BB23" s="620">
        <f t="shared" si="18"/>
        <v>0.95214483518593607</v>
      </c>
      <c r="BC23" s="620">
        <f t="shared" si="20"/>
        <v>0.97138008438161161</v>
      </c>
      <c r="BD23" s="620">
        <f t="shared" si="19"/>
        <v>0.9440607885386687</v>
      </c>
      <c r="BF23" s="52" t="s">
        <v>19</v>
      </c>
      <c r="BG23" s="54"/>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6"/>
      <c r="BV23" s="217"/>
      <c r="BW23" s="27"/>
      <c r="BX23" s="53"/>
      <c r="BY23" s="53"/>
      <c r="BZ23" s="53"/>
      <c r="CA23" s="53"/>
      <c r="CB23" s="53"/>
      <c r="CC23" s="53"/>
      <c r="CD23" s="53"/>
      <c r="CE23" s="53"/>
      <c r="CF23" s="53"/>
      <c r="CG23" s="53"/>
      <c r="CH23" s="53"/>
      <c r="CI23" s="53"/>
      <c r="CJ23" s="53"/>
      <c r="CK23" s="53"/>
      <c r="CL23" s="842"/>
      <c r="CM23" s="842"/>
      <c r="CN23" s="842"/>
      <c r="CO23" s="842"/>
      <c r="CP23" s="842"/>
      <c r="CQ23" s="842"/>
      <c r="CR23" s="842"/>
      <c r="CS23" s="842"/>
      <c r="CT23" s="842"/>
      <c r="CU23" s="53"/>
      <c r="CV23" s="842"/>
      <c r="CW23" s="842"/>
      <c r="CX23" s="842"/>
      <c r="CY23" s="842"/>
      <c r="CZ23" s="842"/>
      <c r="DA23" s="842"/>
      <c r="DB23" s="842"/>
      <c r="DC23" s="842"/>
      <c r="DD23" s="842"/>
      <c r="DE23" s="842"/>
      <c r="DF23" s="842"/>
    </row>
    <row r="25" spans="1:110"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H25" s="862"/>
      <c r="BI25" s="862"/>
      <c r="BJ25" s="862"/>
      <c r="BK25" s="862"/>
      <c r="BL25" s="862"/>
      <c r="BM25" s="862"/>
      <c r="BN25" s="862"/>
      <c r="BO25" s="862"/>
      <c r="BP25" s="862"/>
      <c r="BQ25" s="862"/>
      <c r="BR25" s="862"/>
      <c r="BS25" s="862"/>
      <c r="CL25" s="862"/>
      <c r="CM25" s="862"/>
      <c r="CN25" s="862"/>
      <c r="CO25" s="862"/>
      <c r="CP25" s="862"/>
      <c r="CQ25" s="862"/>
      <c r="CR25" s="862"/>
      <c r="CS25" s="862"/>
      <c r="CT25" s="862"/>
    </row>
    <row r="26" spans="1:110"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CL26" s="862"/>
      <c r="CM26" s="862"/>
      <c r="CN26" s="862"/>
      <c r="CO26" s="862"/>
      <c r="CP26" s="862"/>
      <c r="CQ26" s="862"/>
      <c r="CR26" s="862"/>
      <c r="CS26" s="862"/>
      <c r="CT26" s="862"/>
    </row>
    <row r="27" spans="1:110"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CL27" s="862"/>
      <c r="CM27" s="862"/>
      <c r="CN27" s="862"/>
      <c r="CO27" s="862"/>
      <c r="CP27" s="862"/>
      <c r="CQ27" s="862"/>
      <c r="CR27" s="862"/>
      <c r="CS27" s="862"/>
      <c r="CT27" s="862"/>
    </row>
    <row r="28" spans="1:110"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CL28" s="862"/>
      <c r="CM28" s="862"/>
      <c r="CN28" s="862"/>
      <c r="CO28" s="862"/>
      <c r="CP28" s="862"/>
      <c r="CQ28" s="862"/>
      <c r="CR28" s="862"/>
      <c r="CS28" s="862"/>
      <c r="CT28" s="862"/>
    </row>
    <row r="29" spans="1:110"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CL29" s="862"/>
      <c r="CM29" s="862"/>
      <c r="CN29" s="862"/>
      <c r="CO29" s="862"/>
      <c r="CP29" s="862"/>
      <c r="CQ29" s="862"/>
      <c r="CR29" s="862"/>
      <c r="CS29" s="862"/>
      <c r="CT29" s="862"/>
    </row>
    <row r="30" spans="1:110"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CL30" s="862"/>
      <c r="CM30" s="862"/>
      <c r="CN30" s="862"/>
      <c r="CO30" s="862"/>
      <c r="CP30" s="862"/>
      <c r="CQ30" s="862"/>
      <c r="CR30" s="862"/>
      <c r="CS30" s="862"/>
      <c r="CT30" s="862"/>
    </row>
    <row r="31" spans="1:110"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CL31" s="862"/>
      <c r="CM31" s="862"/>
      <c r="CN31" s="862"/>
      <c r="CO31" s="862"/>
      <c r="CP31" s="862"/>
      <c r="CQ31" s="862"/>
      <c r="CR31" s="862"/>
      <c r="CS31" s="862"/>
      <c r="CT31" s="862"/>
    </row>
    <row r="32" spans="1:110"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CL32" s="862"/>
      <c r="CM32" s="862"/>
      <c r="CN32" s="862"/>
      <c r="CO32" s="862"/>
      <c r="CP32" s="862"/>
      <c r="CQ32" s="862"/>
      <c r="CR32" s="862"/>
      <c r="CS32" s="862"/>
      <c r="CT32" s="862"/>
    </row>
    <row r="33" spans="3:98"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CL33" s="862"/>
      <c r="CM33" s="862"/>
      <c r="CN33" s="862"/>
      <c r="CO33" s="862"/>
      <c r="CP33" s="862"/>
      <c r="CQ33" s="862"/>
      <c r="CR33" s="862"/>
      <c r="CS33" s="862"/>
      <c r="CT33" s="862"/>
    </row>
    <row r="34" spans="3:98"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CL34" s="862"/>
      <c r="CM34" s="862"/>
      <c r="CN34" s="862"/>
      <c r="CO34" s="862"/>
      <c r="CP34" s="862"/>
      <c r="CQ34" s="862"/>
      <c r="CR34" s="862"/>
      <c r="CS34" s="862"/>
      <c r="CT34" s="862"/>
    </row>
    <row r="35" spans="3:98"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CL35" s="862"/>
      <c r="CM35" s="862"/>
      <c r="CN35" s="862"/>
      <c r="CO35" s="862"/>
      <c r="CP35" s="862"/>
      <c r="CQ35" s="862"/>
      <c r="CR35" s="862"/>
      <c r="CS35" s="862"/>
      <c r="CT35" s="862"/>
    </row>
    <row r="36" spans="3:98"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CL36" s="862"/>
      <c r="CM36" s="862"/>
      <c r="CN36" s="862"/>
      <c r="CO36" s="862"/>
      <c r="CP36" s="862"/>
      <c r="CQ36" s="862"/>
      <c r="CR36" s="862"/>
      <c r="CS36" s="862"/>
      <c r="CT36" s="862"/>
    </row>
    <row r="37" spans="3:98"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CL37" s="862"/>
      <c r="CM37" s="862"/>
      <c r="CN37" s="862"/>
      <c r="CO37" s="862"/>
      <c r="CP37" s="862"/>
      <c r="CQ37" s="862"/>
      <c r="CR37" s="862"/>
      <c r="CS37" s="862"/>
      <c r="CT37" s="862"/>
    </row>
    <row r="38" spans="3:98"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row>
    <row r="39" spans="3:98"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row>
    <row r="40" spans="3:98"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row>
    <row r="41" spans="3:98"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row>
    <row r="42" spans="3:98"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row>
    <row r="43" spans="3:98"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row>
    <row r="44" spans="3:98"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row>
    <row r="45" spans="3:98"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row>
    <row r="46" spans="3:98"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row>
    <row r="47" spans="3:98"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row>
    <row r="48" spans="3:98"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row>
    <row r="49" spans="3:56"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row>
    <row r="50" spans="3:56"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row>
    <row r="51" spans="3:56"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row>
    <row r="52" spans="3:56"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row>
    <row r="53" spans="3:56"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row>
    <row r="54" spans="3:56"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row>
    <row r="55" spans="3:56"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row>
    <row r="56" spans="3:56"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row>
  </sheetData>
  <phoneticPr fontId="25" type="noConversion"/>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dimension ref="A1:CY102"/>
  <sheetViews>
    <sheetView showGridLines="0" workbookViewId="0">
      <selection activeCell="B34" sqref="B34"/>
    </sheetView>
  </sheetViews>
  <sheetFormatPr defaultColWidth="9.26953125" defaultRowHeight="14.5" x14ac:dyDescent="0.35"/>
  <cols>
    <col min="1" max="1" width="42.1796875" style="162" bestFit="1" customWidth="1"/>
    <col min="2" max="2" width="27.7265625" style="162" bestFit="1" customWidth="1"/>
    <col min="3" max="8" width="7.453125" style="760" bestFit="1" customWidth="1"/>
    <col min="9" max="9" width="8" style="920" bestFit="1" customWidth="1"/>
    <col min="10" max="12" width="8" style="760" bestFit="1" customWidth="1"/>
    <col min="13" max="13" width="7.7265625" style="760" bestFit="1" customWidth="1"/>
    <col min="14" max="15" width="8" style="760" bestFit="1" customWidth="1"/>
    <col min="16" max="16" width="9.26953125" style="940" bestFit="1"/>
    <col min="17" max="17" width="9.453125" style="940" bestFit="1" customWidth="1"/>
    <col min="18" max="18" width="5.1796875" style="162" bestFit="1" customWidth="1"/>
    <col min="19" max="20" width="8.1796875" style="760" bestFit="1" customWidth="1"/>
    <col min="21" max="21" width="8" style="760" bestFit="1" customWidth="1"/>
    <col min="22" max="24" width="8.1796875" style="760" bestFit="1" customWidth="1"/>
    <col min="25" max="25" width="7.81640625" style="760" bestFit="1" customWidth="1"/>
    <col min="26" max="27" width="8.1796875" style="760" bestFit="1" customWidth="1"/>
    <col min="28" max="28" width="8.1796875" style="937" bestFit="1" customWidth="1"/>
    <col min="29" max="29" width="7.81640625" style="937" bestFit="1" customWidth="1"/>
    <col min="30" max="32" width="8.1796875" style="937" bestFit="1" customWidth="1"/>
    <col min="33" max="33" width="7.81640625" style="937" bestFit="1" customWidth="1"/>
    <col min="34" max="36" width="8.1796875" style="937" bestFit="1" customWidth="1"/>
    <col min="37" max="37" width="7.81640625" style="922" bestFit="1" customWidth="1"/>
    <col min="38" max="40" width="8.1796875" style="922" bestFit="1" customWidth="1"/>
    <col min="41" max="41" width="8.1796875" style="938" bestFit="1" customWidth="1"/>
    <col min="42" max="44" width="8.54296875" style="937" bestFit="1" customWidth="1"/>
    <col min="45" max="45" width="7.81640625" style="937" bestFit="1" customWidth="1"/>
    <col min="46" max="49" width="8.1796875" style="937" bestFit="1" customWidth="1"/>
    <col min="50" max="52" width="8.54296875" style="937" bestFit="1" customWidth="1"/>
    <col min="53" max="53" width="8.1796875" style="937" bestFit="1" customWidth="1"/>
    <col min="54" max="56" width="8.54296875" style="937" bestFit="1" customWidth="1"/>
    <col min="57" max="57" width="8.1796875" style="937" bestFit="1" customWidth="1"/>
    <col min="58" max="60" width="8.54296875" style="937" bestFit="1" customWidth="1"/>
    <col min="61" max="61" width="9.81640625" style="971" bestFit="1" customWidth="1"/>
    <col min="62" max="62" width="11" style="971" customWidth="1"/>
    <col min="63" max="63" width="5.1796875" style="708" bestFit="1" customWidth="1"/>
    <col min="64" max="64" width="7.7265625" style="162" bestFit="1" customWidth="1"/>
    <col min="65" max="65" width="8" style="930" bestFit="1" customWidth="1"/>
    <col min="66" max="66" width="7.7265625" style="930" bestFit="1" customWidth="1"/>
    <col min="67" max="67" width="8" style="930" bestFit="1" customWidth="1"/>
    <col min="68" max="68" width="7.7265625" style="930" bestFit="1" customWidth="1"/>
    <col min="69" max="69" width="8" style="930" bestFit="1" customWidth="1"/>
    <col min="70" max="70" width="7.7265625" style="930" bestFit="1" customWidth="1"/>
    <col min="71" max="71" width="8" style="930" bestFit="1" customWidth="1"/>
    <col min="72" max="72" width="7.7265625" style="930" bestFit="1" customWidth="1"/>
    <col min="73" max="73" width="8" style="930" bestFit="1" customWidth="1"/>
    <col min="74" max="74" width="7.7265625" style="930" bestFit="1" customWidth="1"/>
    <col min="75" max="76" width="8" style="930" bestFit="1" customWidth="1"/>
    <col min="77" max="77" width="8.26953125" style="930" bestFit="1" customWidth="1"/>
    <col min="78" max="78" width="7.7265625" style="930" bestFit="1" customWidth="1"/>
    <col min="79" max="80" width="8" style="930" bestFit="1" customWidth="1"/>
    <col min="81" max="81" width="8.26953125" style="930" bestFit="1" customWidth="1"/>
    <col min="82" max="82" width="8" style="930" bestFit="1" customWidth="1"/>
    <col min="83" max="83" width="8.26953125" style="930" bestFit="1" customWidth="1"/>
    <col min="84" max="84" width="8" style="930" bestFit="1" customWidth="1"/>
    <col min="85" max="85" width="8.26953125" style="930" bestFit="1" customWidth="1"/>
    <col min="86" max="86" width="9.54296875" style="164" bestFit="1" customWidth="1"/>
    <col min="87" max="87" width="9.26953125" style="164" bestFit="1"/>
    <col min="88" max="88" width="5.1796875" style="164" bestFit="1" customWidth="1"/>
    <col min="89" max="89" width="10.7265625" style="970" bestFit="1" customWidth="1"/>
    <col min="90" max="92" width="9.26953125" style="948"/>
    <col min="93" max="93" width="10.81640625" style="949" bestFit="1" customWidth="1"/>
    <col min="94" max="94" width="5.1796875" style="950" bestFit="1" customWidth="1"/>
    <col min="95" max="95" width="4.7265625" style="950" bestFit="1" customWidth="1"/>
    <col min="96" max="96" width="5.1796875" style="950" bestFit="1" customWidth="1"/>
    <col min="97" max="99" width="4.7265625" style="950" bestFit="1" customWidth="1"/>
    <col min="100" max="100" width="9.26953125" style="948"/>
    <col min="101" max="16384" width="9.26953125" style="683"/>
  </cols>
  <sheetData>
    <row r="1" spans="1:103" x14ac:dyDescent="0.35">
      <c r="A1" s="16" t="s">
        <v>244</v>
      </c>
      <c r="D1" s="919"/>
      <c r="T1" s="921"/>
      <c r="U1" s="921"/>
      <c r="V1" s="921"/>
      <c r="W1" s="921"/>
      <c r="X1" s="921"/>
      <c r="Y1" s="921"/>
      <c r="Z1" s="921"/>
      <c r="AA1" s="921"/>
      <c r="AB1" s="922"/>
      <c r="AC1" s="922"/>
      <c r="AD1" s="922"/>
      <c r="AE1" s="922"/>
      <c r="AF1" s="922"/>
      <c r="AG1" s="922"/>
      <c r="AH1" s="922"/>
      <c r="AI1" s="922"/>
      <c r="AJ1" s="922"/>
      <c r="AO1" s="923"/>
      <c r="AP1" s="760"/>
      <c r="AQ1" s="760"/>
      <c r="AR1" s="760"/>
      <c r="AS1" s="760"/>
      <c r="AT1" s="760"/>
      <c r="AU1" s="760"/>
      <c r="AV1" s="760"/>
      <c r="AW1" s="760"/>
      <c r="AX1" s="760"/>
      <c r="AY1" s="760"/>
      <c r="AZ1" s="760"/>
      <c r="BA1" s="760"/>
      <c r="BB1" s="760"/>
      <c r="BC1" s="760"/>
      <c r="BD1" s="760"/>
      <c r="BE1" s="760"/>
      <c r="BF1" s="760"/>
      <c r="BG1" s="760"/>
      <c r="BH1" s="760"/>
      <c r="BM1" s="924"/>
      <c r="BN1" s="924"/>
      <c r="BO1" s="924"/>
      <c r="BP1" s="924"/>
      <c r="BQ1" s="924"/>
      <c r="BR1" s="924"/>
      <c r="BS1" s="924"/>
      <c r="BT1" s="924"/>
      <c r="BU1" s="924"/>
      <c r="BV1" s="924"/>
      <c r="BW1" s="924"/>
      <c r="BX1" s="924"/>
      <c r="BY1" s="924"/>
      <c r="BZ1" s="924"/>
      <c r="CA1" s="924"/>
      <c r="CB1" s="924"/>
      <c r="CC1" s="924"/>
      <c r="CD1" s="924"/>
      <c r="CE1" s="924"/>
      <c r="CF1" s="924"/>
      <c r="CG1" s="924"/>
      <c r="CH1" s="956"/>
      <c r="CI1" s="956"/>
      <c r="CK1" s="957"/>
    </row>
    <row r="2" spans="1:103"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236</v>
      </c>
      <c r="P2" s="941" t="s">
        <v>215</v>
      </c>
      <c r="Q2" s="941" t="s">
        <v>237</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180</v>
      </c>
      <c r="AZ2" s="529" t="s">
        <v>183</v>
      </c>
      <c r="BA2" s="529" t="s">
        <v>188</v>
      </c>
      <c r="BB2" s="529" t="s">
        <v>189</v>
      </c>
      <c r="BC2" s="529" t="s">
        <v>196</v>
      </c>
      <c r="BD2" s="529" t="s">
        <v>207</v>
      </c>
      <c r="BE2" s="529" t="s">
        <v>217</v>
      </c>
      <c r="BF2" s="529" t="s">
        <v>224</v>
      </c>
      <c r="BG2" s="529" t="s">
        <v>206</v>
      </c>
      <c r="BH2" s="529" t="s">
        <v>240</v>
      </c>
      <c r="BI2" s="227" t="s">
        <v>242</v>
      </c>
      <c r="BJ2" s="228" t="s">
        <v>243</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186</v>
      </c>
      <c r="CD2" s="532" t="s">
        <v>193</v>
      </c>
      <c r="CE2" s="532" t="s">
        <v>210</v>
      </c>
      <c r="CF2" s="532" t="s">
        <v>225</v>
      </c>
      <c r="CG2" s="532" t="s">
        <v>230</v>
      </c>
      <c r="CH2" s="173" t="s">
        <v>241</v>
      </c>
      <c r="CI2" s="173" t="s">
        <v>245</v>
      </c>
      <c r="CJ2" s="958"/>
      <c r="CK2" s="170" t="s">
        <v>69</v>
      </c>
      <c r="CP2" s="950">
        <v>2019</v>
      </c>
      <c r="CQ2" s="950">
        <v>2020</v>
      </c>
      <c r="CR2" s="950">
        <v>2021</v>
      </c>
      <c r="CS2" s="950">
        <v>2022</v>
      </c>
      <c r="CT2" s="950">
        <v>2023</v>
      </c>
      <c r="CU2" s="950">
        <v>2024</v>
      </c>
    </row>
    <row r="3" spans="1:103" x14ac:dyDescent="0.35">
      <c r="A3" s="110" t="s">
        <v>33</v>
      </c>
      <c r="B3" s="760"/>
      <c r="J3" s="733"/>
      <c r="K3" s="733"/>
      <c r="L3" s="733"/>
      <c r="M3" s="733"/>
      <c r="N3" s="733"/>
      <c r="O3" s="733"/>
      <c r="R3" s="200"/>
      <c r="T3" s="2"/>
      <c r="U3" s="2"/>
      <c r="V3" s="2"/>
      <c r="W3" s="2"/>
      <c r="X3" s="2"/>
      <c r="Y3" s="2"/>
      <c r="Z3" s="2"/>
      <c r="AA3" s="2"/>
      <c r="AB3" s="103"/>
      <c r="AC3" s="103"/>
      <c r="AD3" s="103"/>
      <c r="AE3" s="103"/>
      <c r="AF3" s="103"/>
      <c r="AG3" s="103"/>
      <c r="AH3" s="103"/>
      <c r="AI3" s="103"/>
      <c r="AJ3" s="103"/>
      <c r="AK3" s="552"/>
      <c r="AL3" s="552"/>
      <c r="AM3" s="552"/>
      <c r="AN3" s="552"/>
      <c r="AO3" s="925"/>
      <c r="AP3" s="760"/>
      <c r="AQ3" s="760"/>
      <c r="AR3" s="760"/>
      <c r="AS3" s="760"/>
      <c r="AT3" s="760"/>
      <c r="AU3" s="760"/>
      <c r="AV3" s="760"/>
      <c r="AW3" s="760"/>
      <c r="AX3" s="760"/>
      <c r="AY3" s="760"/>
      <c r="AZ3" s="760"/>
      <c r="BA3" s="760"/>
      <c r="BB3" s="760"/>
      <c r="BC3" s="760"/>
      <c r="BD3" s="760"/>
      <c r="BE3" s="760"/>
      <c r="BF3" s="760"/>
      <c r="BG3" s="760"/>
      <c r="BH3" s="760"/>
      <c r="BI3" s="972"/>
      <c r="BK3" s="709"/>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59"/>
      <c r="CK4" s="65">
        <f>SUM(BE4:BH4)</f>
        <v>5765.815619613235</v>
      </c>
      <c r="CL4" s="951"/>
      <c r="CM4" s="951"/>
      <c r="CN4" s="951"/>
      <c r="CO4" s="952"/>
      <c r="CP4" s="953">
        <f>I4-SUM(AK4:AN4)</f>
        <v>0</v>
      </c>
      <c r="CQ4" s="953">
        <f>J4-SUM(AO4:AR4)</f>
        <v>0</v>
      </c>
      <c r="CR4" s="953">
        <f>K4-SUM(AS4:AV4)</f>
        <v>0</v>
      </c>
      <c r="CS4" s="953">
        <f>L4-SUM(AW4:AZ4)</f>
        <v>0</v>
      </c>
      <c r="CT4" s="953">
        <f>M4-SUM(BA4:BD4)</f>
        <v>0</v>
      </c>
      <c r="CU4" s="953">
        <f>N4-SUM(BE4:BH4)</f>
        <v>0</v>
      </c>
      <c r="CV4" s="954"/>
      <c r="CW4" s="939"/>
      <c r="CX4" s="926"/>
      <c r="CY4" s="939"/>
    </row>
    <row r="5" spans="1:103"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18"/>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59"/>
      <c r="CK5" s="69">
        <f>SUM(BE5:BH5)</f>
        <v>4132.0862815912778</v>
      </c>
      <c r="CL5" s="951"/>
      <c r="CM5" s="951"/>
      <c r="CN5" s="951"/>
      <c r="CO5" s="952"/>
      <c r="CP5" s="953">
        <f t="shared" ref="CP5:CP44" si="28">I5-SUM(AK5:AN5)</f>
        <v>0</v>
      </c>
      <c r="CQ5" s="953">
        <f t="shared" ref="CQ5:CQ44" si="29">J5-SUM(AO5:AR5)</f>
        <v>0</v>
      </c>
      <c r="CR5" s="953">
        <f t="shared" ref="CR5:CR44" si="30">K5-SUM(AS5:AV5)</f>
        <v>0</v>
      </c>
      <c r="CS5" s="953">
        <f t="shared" ref="CS5:CS44" si="31">L5-SUM(AW5:AZ5)</f>
        <v>0</v>
      </c>
      <c r="CT5" s="953">
        <f t="shared" ref="CT5:CT44" si="32">M5-SUM(BA5:BD5)</f>
        <v>0</v>
      </c>
      <c r="CU5" s="953">
        <f t="shared" ref="CU5:CU44" si="33">N5-SUM(BE5:BH5)</f>
        <v>0</v>
      </c>
      <c r="CV5" s="954"/>
      <c r="CW5" s="939"/>
      <c r="CX5" s="926"/>
      <c r="CY5" s="939"/>
    </row>
    <row r="6" spans="1:10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18"/>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59"/>
      <c r="CK6" s="69">
        <f t="shared" ref="CK6:CK10" si="38">SUM(BE6:BH6)</f>
        <v>512.20741226311668</v>
      </c>
      <c r="CL6" s="951"/>
      <c r="CM6" s="951"/>
      <c r="CN6" s="951"/>
      <c r="CO6" s="952"/>
      <c r="CP6" s="953">
        <f t="shared" si="28"/>
        <v>0</v>
      </c>
      <c r="CQ6" s="953">
        <f t="shared" si="29"/>
        <v>0</v>
      </c>
      <c r="CR6" s="953">
        <f t="shared" si="30"/>
        <v>0</v>
      </c>
      <c r="CS6" s="953">
        <f t="shared" si="31"/>
        <v>0</v>
      </c>
      <c r="CT6" s="953">
        <f t="shared" si="32"/>
        <v>0</v>
      </c>
      <c r="CU6" s="953">
        <f t="shared" si="33"/>
        <v>0</v>
      </c>
      <c r="CV6" s="954"/>
      <c r="CW6" s="939"/>
      <c r="CX6" s="926"/>
      <c r="CY6" s="939"/>
    </row>
    <row r="7" spans="1:10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18"/>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59"/>
      <c r="CK7" s="69">
        <f t="shared" si="38"/>
        <v>254.10135199288257</v>
      </c>
      <c r="CL7" s="951"/>
      <c r="CM7" s="951"/>
      <c r="CN7" s="951"/>
      <c r="CO7" s="952"/>
      <c r="CP7" s="953">
        <f t="shared" si="28"/>
        <v>0</v>
      </c>
      <c r="CQ7" s="953">
        <f t="shared" si="29"/>
        <v>0</v>
      </c>
      <c r="CR7" s="953">
        <f t="shared" si="30"/>
        <v>0</v>
      </c>
      <c r="CS7" s="953">
        <f t="shared" si="31"/>
        <v>0</v>
      </c>
      <c r="CT7" s="953">
        <f t="shared" si="32"/>
        <v>0</v>
      </c>
      <c r="CU7" s="953">
        <f t="shared" si="33"/>
        <v>0</v>
      </c>
      <c r="CV7" s="954"/>
      <c r="CW7" s="939"/>
      <c r="CX7" s="926"/>
      <c r="CY7" s="939"/>
    </row>
    <row r="8" spans="1:10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18"/>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59"/>
      <c r="CK8" s="69">
        <f t="shared" si="38"/>
        <v>676.53912552550389</v>
      </c>
      <c r="CL8" s="951"/>
      <c r="CM8" s="951"/>
      <c r="CN8" s="951"/>
      <c r="CO8" s="952"/>
      <c r="CP8" s="953">
        <f t="shared" si="28"/>
        <v>0</v>
      </c>
      <c r="CQ8" s="953">
        <f t="shared" si="29"/>
        <v>0</v>
      </c>
      <c r="CR8" s="953">
        <f t="shared" si="30"/>
        <v>0</v>
      </c>
      <c r="CS8" s="953">
        <f t="shared" si="31"/>
        <v>0</v>
      </c>
      <c r="CT8" s="953">
        <f t="shared" si="32"/>
        <v>0</v>
      </c>
      <c r="CU8" s="953">
        <f t="shared" si="33"/>
        <v>0</v>
      </c>
      <c r="CV8" s="954"/>
      <c r="CW8" s="939"/>
      <c r="CX8" s="926"/>
      <c r="CY8" s="939"/>
    </row>
    <row r="9" spans="1:103"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42">
        <f t="shared" si="20"/>
        <v>3.9874113674940315E-3</v>
      </c>
      <c r="Q9" s="942">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73">
        <f t="shared" si="21"/>
        <v>-4.1838328278915871E-3</v>
      </c>
      <c r="BJ9" s="973">
        <f t="shared" si="22"/>
        <v>-1.2588365816380565E-3</v>
      </c>
      <c r="BK9" s="918"/>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59"/>
      <c r="CK9" s="960">
        <f t="shared" si="38"/>
        <v>190.88144824045412</v>
      </c>
      <c r="CL9" s="951"/>
      <c r="CM9" s="951"/>
      <c r="CN9" s="951"/>
      <c r="CO9" s="952"/>
      <c r="CP9" s="953">
        <f t="shared" si="28"/>
        <v>0</v>
      </c>
      <c r="CQ9" s="953">
        <f t="shared" si="29"/>
        <v>0</v>
      </c>
      <c r="CR9" s="953">
        <f t="shared" si="30"/>
        <v>0</v>
      </c>
      <c r="CS9" s="953">
        <f t="shared" si="31"/>
        <v>0</v>
      </c>
      <c r="CT9" s="953">
        <f t="shared" si="32"/>
        <v>0</v>
      </c>
      <c r="CU9" s="953">
        <f t="shared" si="33"/>
        <v>0</v>
      </c>
      <c r="CV9" s="954"/>
      <c r="CW9" s="939"/>
      <c r="CX9" s="926"/>
      <c r="CY9" s="939"/>
    </row>
    <row r="10" spans="1:103" x14ac:dyDescent="0.35">
      <c r="A10" s="574" t="s">
        <v>36</v>
      </c>
      <c r="C10" s="927">
        <v>-215</v>
      </c>
      <c r="D10" s="927">
        <v>350</v>
      </c>
      <c r="E10" s="927">
        <v>30</v>
      </c>
      <c r="F10" s="927">
        <v>30</v>
      </c>
      <c r="G10" s="927">
        <v>30</v>
      </c>
      <c r="H10" s="928">
        <v>10</v>
      </c>
      <c r="I10" s="928">
        <v>2.0553724172843388</v>
      </c>
      <c r="J10" s="928">
        <v>-83.635707465801829</v>
      </c>
      <c r="K10" s="928">
        <v>-92.948876195022393</v>
      </c>
      <c r="L10" s="928">
        <v>42.76314870889064</v>
      </c>
      <c r="M10" s="928">
        <v>11.289702265970977</v>
      </c>
      <c r="N10" s="928">
        <v>40.765352255877652</v>
      </c>
      <c r="O10" s="928">
        <v>0</v>
      </c>
      <c r="P10" s="943">
        <f t="shared" si="20"/>
        <v>2.6108438730710501</v>
      </c>
      <c r="Q10" s="68">
        <f t="shared" si="20"/>
        <v>-1</v>
      </c>
      <c r="R10" s="27"/>
      <c r="S10" s="927">
        <v>65</v>
      </c>
      <c r="T10" s="927">
        <v>-40</v>
      </c>
      <c r="U10" s="927">
        <v>60</v>
      </c>
      <c r="V10" s="927">
        <v>-5</v>
      </c>
      <c r="W10" s="927">
        <v>25</v>
      </c>
      <c r="X10" s="927">
        <v>-45</v>
      </c>
      <c r="Y10" s="927">
        <v>150</v>
      </c>
      <c r="Z10" s="927">
        <v>60</v>
      </c>
      <c r="AA10" s="927">
        <v>-105</v>
      </c>
      <c r="AB10" s="927">
        <v>-75</v>
      </c>
      <c r="AC10" s="927">
        <v>-60</v>
      </c>
      <c r="AD10" s="927">
        <v>75</v>
      </c>
      <c r="AE10" s="927">
        <v>-10</v>
      </c>
      <c r="AF10" s="927">
        <v>25</v>
      </c>
      <c r="AG10" s="927">
        <v>-5</v>
      </c>
      <c r="AH10" s="927">
        <v>55</v>
      </c>
      <c r="AI10" s="927">
        <v>-20</v>
      </c>
      <c r="AJ10" s="927">
        <v>-20</v>
      </c>
      <c r="AK10" s="927">
        <v>12.188790193236848</v>
      </c>
      <c r="AL10" s="927">
        <v>-26.456840846936046</v>
      </c>
      <c r="AM10" s="927">
        <v>-29.140944913994538</v>
      </c>
      <c r="AN10" s="927">
        <v>45.464367984978075</v>
      </c>
      <c r="AO10" s="927">
        <v>53.747878497737702</v>
      </c>
      <c r="AP10" s="927">
        <v>24.803950263688535</v>
      </c>
      <c r="AQ10" s="927">
        <v>-111.53326566469633</v>
      </c>
      <c r="AR10" s="927">
        <v>-50.654270562531742</v>
      </c>
      <c r="AS10" s="927">
        <v>-29.303095800149173</v>
      </c>
      <c r="AT10" s="927">
        <v>18.218104029757061</v>
      </c>
      <c r="AU10" s="927">
        <v>-42.682362491388808</v>
      </c>
      <c r="AV10" s="927">
        <v>-39.181521933241477</v>
      </c>
      <c r="AW10" s="927">
        <v>24.188643668363468</v>
      </c>
      <c r="AX10" s="927">
        <v>-1.9339937360023418</v>
      </c>
      <c r="AY10" s="927">
        <v>-2.4031577360089131</v>
      </c>
      <c r="AZ10" s="927">
        <v>22.911656512538425</v>
      </c>
      <c r="BA10" s="927">
        <v>33.335645532164385</v>
      </c>
      <c r="BB10" s="927">
        <v>7.5610511943385434</v>
      </c>
      <c r="BC10" s="927">
        <v>-6.3629682504159968</v>
      </c>
      <c r="BD10" s="927">
        <v>-23.244026210115958</v>
      </c>
      <c r="BE10" s="927">
        <v>21.601082094953632</v>
      </c>
      <c r="BF10" s="927">
        <v>34.935031640895367</v>
      </c>
      <c r="BG10" s="927">
        <v>-11.370761479971314</v>
      </c>
      <c r="BH10" s="927">
        <v>-4.4000000000000341</v>
      </c>
      <c r="BI10" s="66" t="str">
        <f t="shared" si="21"/>
        <v>N/A</v>
      </c>
      <c r="BJ10" s="66" t="str">
        <f t="shared" si="22"/>
        <v>N/A</v>
      </c>
      <c r="BK10" s="918"/>
      <c r="BL10" s="927">
        <f t="shared" si="34"/>
        <v>325</v>
      </c>
      <c r="BM10" s="927">
        <f t="shared" si="35"/>
        <v>25</v>
      </c>
      <c r="BN10" s="927">
        <f t="shared" si="5"/>
        <v>55</v>
      </c>
      <c r="BO10" s="927">
        <f t="shared" si="6"/>
        <v>-20</v>
      </c>
      <c r="BP10" s="927">
        <f t="shared" si="7"/>
        <v>210</v>
      </c>
      <c r="BQ10" s="927">
        <f t="shared" si="8"/>
        <v>-180</v>
      </c>
      <c r="BR10" s="927">
        <f t="shared" si="9"/>
        <v>15</v>
      </c>
      <c r="BS10" s="927">
        <f t="shared" si="10"/>
        <v>15</v>
      </c>
      <c r="BT10" s="927">
        <f t="shared" si="11"/>
        <v>50</v>
      </c>
      <c r="BU10" s="927">
        <f t="shared" si="12"/>
        <v>-40</v>
      </c>
      <c r="BV10" s="927">
        <f t="shared" si="13"/>
        <v>-14.268050653699198</v>
      </c>
      <c r="BW10" s="927">
        <f t="shared" si="14"/>
        <v>16.323423070983537</v>
      </c>
      <c r="BX10" s="927">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59"/>
      <c r="CK10" s="961">
        <f t="shared" si="38"/>
        <v>40.765352255877652</v>
      </c>
      <c r="CL10" s="951"/>
      <c r="CM10" s="951"/>
      <c r="CN10" s="951"/>
      <c r="CO10" s="952"/>
      <c r="CP10" s="953">
        <f t="shared" si="28"/>
        <v>0</v>
      </c>
      <c r="CQ10" s="953">
        <f t="shared" si="29"/>
        <v>0</v>
      </c>
      <c r="CR10" s="953">
        <f t="shared" si="30"/>
        <v>0</v>
      </c>
      <c r="CS10" s="953">
        <f t="shared" si="31"/>
        <v>0</v>
      </c>
      <c r="CT10" s="953">
        <f t="shared" si="32"/>
        <v>0</v>
      </c>
      <c r="CU10" s="953">
        <f t="shared" si="33"/>
        <v>0</v>
      </c>
      <c r="CV10" s="954"/>
      <c r="CW10" s="939"/>
      <c r="CX10" s="926"/>
      <c r="CY10" s="939"/>
    </row>
    <row r="11" spans="1:103" x14ac:dyDescent="0.35">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44">
        <f t="shared" si="20"/>
        <v>3.4153052856026767E-2</v>
      </c>
      <c r="Q11" s="944">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44">
        <f t="shared" si="21"/>
        <v>1.7035290066896858E-2</v>
      </c>
      <c r="BJ11" s="944">
        <f t="shared" si="22"/>
        <v>5.8234256573480137E-2</v>
      </c>
      <c r="BK11" s="918"/>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44">
        <f t="shared" si="26"/>
        <v>3.0659837901873654E-2</v>
      </c>
      <c r="CI11" s="944">
        <f t="shared" si="27"/>
        <v>5.7231930488689464E-2</v>
      </c>
      <c r="CJ11" s="959"/>
      <c r="CK11" s="962">
        <f>SUM(BE11:BH11)</f>
        <v>5806.5809718691135</v>
      </c>
      <c r="CL11" s="951"/>
      <c r="CM11" s="951"/>
      <c r="CN11" s="951"/>
      <c r="CO11" s="952"/>
      <c r="CP11" s="953">
        <f t="shared" si="28"/>
        <v>0</v>
      </c>
      <c r="CQ11" s="953">
        <f t="shared" si="29"/>
        <v>0</v>
      </c>
      <c r="CR11" s="953">
        <f t="shared" si="30"/>
        <v>0</v>
      </c>
      <c r="CS11" s="953">
        <f t="shared" si="31"/>
        <v>0</v>
      </c>
      <c r="CT11" s="953">
        <f t="shared" si="32"/>
        <v>0</v>
      </c>
      <c r="CU11" s="953">
        <f t="shared" si="33"/>
        <v>0</v>
      </c>
      <c r="CV11" s="954"/>
      <c r="CW11" s="939"/>
      <c r="CX11" s="926"/>
      <c r="CY11" s="939"/>
    </row>
    <row r="12" spans="1:103" x14ac:dyDescent="0.35">
      <c r="A12" s="23"/>
      <c r="B12" s="4"/>
      <c r="C12" s="4"/>
      <c r="D12" s="4"/>
      <c r="E12" s="4"/>
      <c r="F12" s="4"/>
      <c r="G12" s="9"/>
      <c r="H12" s="9"/>
      <c r="I12" s="627"/>
      <c r="J12" s="4"/>
      <c r="K12" s="9"/>
      <c r="L12" s="4"/>
      <c r="M12" s="4"/>
      <c r="N12" s="4"/>
      <c r="O12" s="4"/>
      <c r="P12" s="92"/>
      <c r="Q12" s="945"/>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58"/>
      <c r="BF12" s="858"/>
      <c r="BG12" s="858"/>
      <c r="BH12" s="858"/>
      <c r="BI12" s="974"/>
      <c r="BJ12" s="66"/>
      <c r="BK12" s="918"/>
      <c r="BL12" s="7"/>
      <c r="BM12" s="7"/>
      <c r="BN12" s="7"/>
      <c r="BO12" s="7"/>
      <c r="BP12" s="7"/>
      <c r="BQ12" s="7"/>
      <c r="BR12" s="7"/>
      <c r="BS12" s="7"/>
      <c r="BT12" s="7"/>
      <c r="BU12" s="7"/>
      <c r="BV12" s="7"/>
      <c r="BW12" s="7"/>
      <c r="BX12" s="7"/>
      <c r="BY12" s="7"/>
      <c r="BZ12" s="7"/>
      <c r="CA12" s="7"/>
      <c r="CB12" s="7"/>
      <c r="CC12" s="7"/>
      <c r="CD12" s="7"/>
      <c r="CE12" s="7"/>
      <c r="CF12" s="7"/>
      <c r="CG12" s="7"/>
      <c r="CH12" s="66"/>
      <c r="CI12" s="66"/>
      <c r="CJ12" s="959"/>
      <c r="CK12" s="69"/>
      <c r="CL12" s="951"/>
      <c r="CM12" s="951"/>
      <c r="CN12" s="951"/>
      <c r="CO12" s="952"/>
      <c r="CP12" s="953">
        <f t="shared" si="28"/>
        <v>0</v>
      </c>
      <c r="CQ12" s="953">
        <f t="shared" si="29"/>
        <v>0</v>
      </c>
      <c r="CR12" s="953">
        <f t="shared" si="30"/>
        <v>0</v>
      </c>
      <c r="CS12" s="953">
        <f t="shared" si="31"/>
        <v>0</v>
      </c>
      <c r="CT12" s="953">
        <f t="shared" si="32"/>
        <v>0</v>
      </c>
      <c r="CU12" s="953">
        <f t="shared" si="33"/>
        <v>0</v>
      </c>
      <c r="CV12" s="954"/>
      <c r="CW12" s="939"/>
      <c r="CX12" s="926"/>
      <c r="CY12" s="939"/>
    </row>
    <row r="13" spans="1:103" s="929" customFormat="1" x14ac:dyDescent="0.35">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18"/>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63"/>
      <c r="CK13" s="76">
        <f t="shared" ref="CK13:CK42" si="50">SUM(BE13:BH13)</f>
        <v>1486.4244770343691</v>
      </c>
      <c r="CL13" s="951"/>
      <c r="CM13" s="951"/>
      <c r="CN13" s="951"/>
      <c r="CO13" s="952"/>
      <c r="CP13" s="953">
        <f t="shared" si="28"/>
        <v>0</v>
      </c>
      <c r="CQ13" s="953">
        <f t="shared" si="29"/>
        <v>0</v>
      </c>
      <c r="CR13" s="953">
        <f t="shared" si="30"/>
        <v>0</v>
      </c>
      <c r="CS13" s="953">
        <f t="shared" si="31"/>
        <v>0</v>
      </c>
      <c r="CT13" s="953">
        <f t="shared" si="32"/>
        <v>0</v>
      </c>
      <c r="CU13" s="953">
        <f t="shared" si="33"/>
        <v>0</v>
      </c>
      <c r="CV13" s="954"/>
      <c r="CW13" s="939"/>
      <c r="CX13" s="926"/>
      <c r="CY13" s="939"/>
    </row>
    <row r="14" spans="1:103" x14ac:dyDescent="0.35">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18"/>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59"/>
      <c r="CK14" s="69">
        <f t="shared" si="50"/>
        <v>1113.097145938686</v>
      </c>
      <c r="CL14" s="951"/>
      <c r="CM14" s="951"/>
      <c r="CN14" s="951"/>
      <c r="CO14" s="952"/>
      <c r="CP14" s="953">
        <f t="shared" si="28"/>
        <v>0</v>
      </c>
      <c r="CQ14" s="953">
        <f t="shared" si="29"/>
        <v>0</v>
      </c>
      <c r="CR14" s="953">
        <f t="shared" si="30"/>
        <v>0</v>
      </c>
      <c r="CS14" s="953">
        <f t="shared" si="31"/>
        <v>0</v>
      </c>
      <c r="CT14" s="953">
        <f t="shared" si="32"/>
        <v>0</v>
      </c>
      <c r="CU14" s="953">
        <f t="shared" si="33"/>
        <v>0</v>
      </c>
      <c r="CV14" s="954"/>
      <c r="CW14" s="939"/>
      <c r="CX14" s="926"/>
      <c r="CY14" s="939"/>
    </row>
    <row r="15" spans="1:103" x14ac:dyDescent="0.35">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18"/>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59"/>
      <c r="CK15" s="69">
        <f t="shared" si="50"/>
        <v>297.65301069078401</v>
      </c>
      <c r="CL15" s="951"/>
      <c r="CM15" s="951"/>
      <c r="CN15" s="951"/>
      <c r="CO15" s="952"/>
      <c r="CP15" s="953">
        <f t="shared" si="28"/>
        <v>0</v>
      </c>
      <c r="CQ15" s="953">
        <f t="shared" si="29"/>
        <v>0</v>
      </c>
      <c r="CR15" s="953">
        <f t="shared" si="30"/>
        <v>0</v>
      </c>
      <c r="CS15" s="953">
        <f t="shared" si="31"/>
        <v>0</v>
      </c>
      <c r="CT15" s="953">
        <f t="shared" si="32"/>
        <v>0</v>
      </c>
      <c r="CU15" s="953">
        <f t="shared" si="33"/>
        <v>0</v>
      </c>
      <c r="CV15" s="954"/>
      <c r="CW15" s="939"/>
      <c r="CX15" s="926"/>
      <c r="CY15" s="939"/>
    </row>
    <row r="16" spans="1:103"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18"/>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59"/>
      <c r="CK16" s="69">
        <f t="shared" si="50"/>
        <v>75.674320404899049</v>
      </c>
      <c r="CL16" s="951"/>
      <c r="CM16" s="951"/>
      <c r="CN16" s="951"/>
      <c r="CO16" s="952"/>
      <c r="CP16" s="953">
        <f t="shared" si="28"/>
        <v>0</v>
      </c>
      <c r="CQ16" s="953">
        <f t="shared" si="29"/>
        <v>0</v>
      </c>
      <c r="CR16" s="953">
        <f t="shared" si="30"/>
        <v>0</v>
      </c>
      <c r="CS16" s="953">
        <f t="shared" si="31"/>
        <v>0</v>
      </c>
      <c r="CT16" s="953">
        <f t="shared" si="32"/>
        <v>0</v>
      </c>
      <c r="CU16" s="953">
        <f t="shared" si="33"/>
        <v>0</v>
      </c>
      <c r="CV16" s="954"/>
      <c r="CW16" s="939"/>
      <c r="CX16" s="926"/>
      <c r="CY16" s="939"/>
    </row>
    <row r="17" spans="1:103" x14ac:dyDescent="0.35">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18"/>
      <c r="BL17" s="199"/>
      <c r="BM17" s="7"/>
      <c r="BN17" s="7"/>
      <c r="BO17" s="7"/>
      <c r="BP17" s="7"/>
      <c r="BQ17" s="7"/>
      <c r="BR17" s="7"/>
      <c r="BS17" s="7"/>
      <c r="BT17" s="7"/>
      <c r="BU17" s="7"/>
      <c r="BV17" s="7"/>
      <c r="BW17" s="7"/>
      <c r="BX17" s="7"/>
      <c r="BY17" s="7"/>
      <c r="BZ17" s="7"/>
      <c r="CA17" s="7"/>
      <c r="CB17" s="7"/>
      <c r="CC17" s="7"/>
      <c r="CD17" s="7"/>
      <c r="CE17" s="7"/>
      <c r="CF17" s="7"/>
      <c r="CG17" s="7"/>
      <c r="CH17" s="66"/>
      <c r="CI17" s="66"/>
      <c r="CJ17" s="959"/>
      <c r="CK17" s="964"/>
      <c r="CL17" s="951"/>
      <c r="CM17" s="951"/>
      <c r="CN17" s="951"/>
      <c r="CO17" s="952"/>
      <c r="CP17" s="953">
        <f t="shared" si="28"/>
        <v>0</v>
      </c>
      <c r="CQ17" s="953">
        <f t="shared" si="29"/>
        <v>0</v>
      </c>
      <c r="CR17" s="953">
        <f t="shared" si="30"/>
        <v>0</v>
      </c>
      <c r="CS17" s="953">
        <f t="shared" si="31"/>
        <v>0</v>
      </c>
      <c r="CT17" s="953">
        <f t="shared" si="32"/>
        <v>0</v>
      </c>
      <c r="CU17" s="953">
        <f t="shared" si="33"/>
        <v>0</v>
      </c>
      <c r="CV17" s="954"/>
      <c r="CW17" s="939"/>
      <c r="CX17" s="926"/>
      <c r="CY17" s="939"/>
    </row>
    <row r="18" spans="1:103" s="929" customFormat="1" x14ac:dyDescent="0.35">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44">
        <f t="shared" si="20"/>
        <v>2.5127385956629888E-2</v>
      </c>
      <c r="Q18" s="944">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44">
        <f t="shared" si="21"/>
        <v>1.6450100385815958E-2</v>
      </c>
      <c r="BJ18" s="944">
        <f t="shared" si="22"/>
        <v>8.1987745663891998E-2</v>
      </c>
      <c r="BK18" s="918"/>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44">
        <f t="shared" si="26"/>
        <v>2.6316759785284694E-2</v>
      </c>
      <c r="CI18" s="944">
        <f t="shared" si="27"/>
        <v>4.6886696832705077E-2</v>
      </c>
      <c r="CJ18" s="963"/>
      <c r="CK18" s="962">
        <f>SUM(BE18:BH18)</f>
        <v>7293.0054489034819</v>
      </c>
      <c r="CL18" s="951"/>
      <c r="CM18" s="951"/>
      <c r="CN18" s="951"/>
      <c r="CO18" s="952"/>
      <c r="CP18" s="953">
        <f t="shared" si="28"/>
        <v>0</v>
      </c>
      <c r="CQ18" s="953">
        <f t="shared" si="29"/>
        <v>0</v>
      </c>
      <c r="CR18" s="953">
        <f t="shared" si="30"/>
        <v>0</v>
      </c>
      <c r="CS18" s="953">
        <f t="shared" si="31"/>
        <v>0</v>
      </c>
      <c r="CT18" s="953">
        <f t="shared" si="32"/>
        <v>0</v>
      </c>
      <c r="CU18" s="953">
        <f t="shared" si="33"/>
        <v>0</v>
      </c>
      <c r="CV18" s="954"/>
      <c r="CW18" s="939"/>
      <c r="CX18" s="926"/>
      <c r="CY18" s="939"/>
    </row>
    <row r="19" spans="1:103" x14ac:dyDescent="0.35">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18"/>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59"/>
      <c r="CK19" s="69"/>
      <c r="CL19" s="951"/>
      <c r="CM19" s="951"/>
      <c r="CN19" s="951"/>
      <c r="CO19" s="952"/>
      <c r="CP19" s="953">
        <f t="shared" si="28"/>
        <v>0</v>
      </c>
      <c r="CQ19" s="953">
        <f t="shared" si="29"/>
        <v>0</v>
      </c>
      <c r="CR19" s="953">
        <f t="shared" si="30"/>
        <v>0</v>
      </c>
      <c r="CS19" s="953">
        <f t="shared" si="31"/>
        <v>0</v>
      </c>
      <c r="CT19" s="953">
        <f t="shared" si="32"/>
        <v>0</v>
      </c>
      <c r="CU19" s="953">
        <f t="shared" si="33"/>
        <v>0</v>
      </c>
      <c r="CV19" s="954"/>
      <c r="CW19" s="939"/>
      <c r="CX19" s="926"/>
      <c r="CY19" s="939"/>
    </row>
    <row r="20" spans="1:103" x14ac:dyDescent="0.35">
      <c r="A20" s="110" t="s">
        <v>32</v>
      </c>
      <c r="B20" s="5"/>
      <c r="C20" s="10"/>
      <c r="D20" s="10"/>
      <c r="E20" s="10"/>
      <c r="F20" s="10"/>
      <c r="G20" s="10"/>
      <c r="H20" s="10"/>
      <c r="I20" s="524"/>
      <c r="J20" s="10"/>
      <c r="K20" s="10"/>
      <c r="L20" s="10"/>
      <c r="M20" s="10"/>
      <c r="N20" s="10"/>
      <c r="O20" s="10"/>
      <c r="P20" s="946"/>
      <c r="Q20" s="68"/>
      <c r="R20" s="27"/>
      <c r="S20" s="5"/>
      <c r="T20" s="5"/>
      <c r="U20" s="5"/>
      <c r="V20" s="5"/>
      <c r="W20" s="5"/>
      <c r="X20" s="5"/>
      <c r="Y20" s="5"/>
      <c r="Z20" s="5"/>
      <c r="AA20" s="5"/>
      <c r="AB20" s="5"/>
      <c r="AC20" s="5"/>
      <c r="AD20" s="5"/>
      <c r="AE20" s="5"/>
      <c r="AF20" s="5"/>
      <c r="AG20" s="5"/>
      <c r="AH20" s="5"/>
      <c r="AI20" s="5"/>
      <c r="AJ20" s="5"/>
      <c r="AK20" s="199"/>
      <c r="AL20" s="199"/>
      <c r="AM20" s="199"/>
      <c r="AN20" s="199"/>
      <c r="AO20" s="744"/>
      <c r="AP20" s="5"/>
      <c r="AQ20" s="5"/>
      <c r="AR20" s="5"/>
      <c r="AS20" s="5"/>
      <c r="AT20" s="5"/>
      <c r="AU20" s="5"/>
      <c r="AV20" s="5"/>
      <c r="AW20" s="5"/>
      <c r="AX20" s="5"/>
      <c r="AY20" s="5"/>
      <c r="AZ20" s="5"/>
      <c r="BA20" s="5"/>
      <c r="BB20" s="5"/>
      <c r="BC20" s="5"/>
      <c r="BD20" s="5"/>
      <c r="BE20" s="5"/>
      <c r="BF20" s="5"/>
      <c r="BG20" s="5"/>
      <c r="BH20" s="5"/>
      <c r="BI20" s="66"/>
      <c r="BJ20" s="66"/>
      <c r="BK20" s="918"/>
      <c r="BL20" s="199"/>
      <c r="BM20" s="7"/>
      <c r="BN20" s="7"/>
      <c r="BO20" s="7"/>
      <c r="BP20" s="7"/>
      <c r="BQ20" s="7"/>
      <c r="BR20" s="7"/>
      <c r="BS20" s="7"/>
      <c r="BT20" s="7"/>
      <c r="BU20" s="7"/>
      <c r="BV20" s="7"/>
      <c r="BW20" s="7"/>
      <c r="BX20" s="7"/>
      <c r="BY20" s="7"/>
      <c r="BZ20" s="7"/>
      <c r="CA20" s="7"/>
      <c r="CB20" s="7"/>
      <c r="CC20" s="7"/>
      <c r="CD20" s="7"/>
      <c r="CE20" s="7"/>
      <c r="CF20" s="7"/>
      <c r="CG20" s="7"/>
      <c r="CH20" s="66"/>
      <c r="CI20" s="66"/>
      <c r="CJ20" s="959"/>
      <c r="CK20" s="69"/>
      <c r="CL20" s="951"/>
      <c r="CM20" s="951"/>
      <c r="CN20" s="951"/>
      <c r="CO20" s="952"/>
      <c r="CP20" s="953">
        <f t="shared" si="28"/>
        <v>0</v>
      </c>
      <c r="CQ20" s="953">
        <f t="shared" si="29"/>
        <v>0</v>
      </c>
      <c r="CR20" s="953">
        <f t="shared" si="30"/>
        <v>0</v>
      </c>
      <c r="CS20" s="953">
        <f t="shared" si="31"/>
        <v>0</v>
      </c>
      <c r="CT20" s="953">
        <f t="shared" si="32"/>
        <v>0</v>
      </c>
      <c r="CU20" s="953">
        <f t="shared" si="33"/>
        <v>0</v>
      </c>
      <c r="CV20" s="954"/>
      <c r="CW20" s="939"/>
      <c r="CX20" s="926"/>
      <c r="CY20" s="939"/>
    </row>
    <row r="21" spans="1:103" x14ac:dyDescent="0.35">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18"/>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59"/>
      <c r="CK21" s="76">
        <f>SUM(BE21:BH21)</f>
        <v>3130.4123966802313</v>
      </c>
      <c r="CL21" s="951"/>
      <c r="CM21" s="951"/>
      <c r="CN21" s="951"/>
      <c r="CO21" s="952"/>
      <c r="CP21" s="953">
        <f t="shared" si="28"/>
        <v>0</v>
      </c>
      <c r="CQ21" s="953">
        <f t="shared" si="29"/>
        <v>0</v>
      </c>
      <c r="CR21" s="953">
        <f t="shared" si="30"/>
        <v>0</v>
      </c>
      <c r="CS21" s="953">
        <f t="shared" si="31"/>
        <v>0</v>
      </c>
      <c r="CT21" s="953">
        <f t="shared" si="32"/>
        <v>0</v>
      </c>
      <c r="CU21" s="953">
        <f t="shared" si="33"/>
        <v>0</v>
      </c>
      <c r="CV21" s="954"/>
      <c r="CW21" s="939"/>
      <c r="CX21" s="926"/>
      <c r="CY21" s="939"/>
    </row>
    <row r="22" spans="1:103" x14ac:dyDescent="0.35">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18"/>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59"/>
      <c r="CK22" s="69">
        <f>SUM(BE22:BH22)</f>
        <v>3130.4123966802313</v>
      </c>
      <c r="CL22" s="951"/>
      <c r="CM22" s="951"/>
      <c r="CN22" s="951"/>
      <c r="CO22" s="952"/>
      <c r="CP22" s="953">
        <f t="shared" si="28"/>
        <v>0</v>
      </c>
      <c r="CQ22" s="953">
        <f t="shared" si="29"/>
        <v>0</v>
      </c>
      <c r="CR22" s="953">
        <f t="shared" si="30"/>
        <v>0</v>
      </c>
      <c r="CS22" s="953">
        <f t="shared" si="31"/>
        <v>0</v>
      </c>
      <c r="CT22" s="953">
        <f t="shared" si="32"/>
        <v>0</v>
      </c>
      <c r="CU22" s="953">
        <f t="shared" si="33"/>
        <v>0</v>
      </c>
      <c r="CV22" s="954"/>
      <c r="CW22" s="939"/>
      <c r="CX22" s="926"/>
      <c r="CY22" s="939"/>
    </row>
    <row r="23" spans="1:103"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73" t="str">
        <f t="shared" si="21"/>
        <v>N/A</v>
      </c>
      <c r="BJ23" s="973" t="str">
        <f t="shared" si="22"/>
        <v>N/A</v>
      </c>
      <c r="BK23" s="918"/>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65" t="str">
        <f t="shared" si="26"/>
        <v>N/A</v>
      </c>
      <c r="CI23" s="965" t="str">
        <f t="shared" si="27"/>
        <v>N/A</v>
      </c>
      <c r="CJ23" s="959"/>
      <c r="CK23" s="237"/>
      <c r="CL23" s="951"/>
      <c r="CM23" s="951"/>
      <c r="CN23" s="951"/>
      <c r="CO23" s="952"/>
      <c r="CP23" s="953"/>
      <c r="CQ23" s="953"/>
      <c r="CR23" s="953"/>
      <c r="CS23" s="953"/>
      <c r="CT23" s="953"/>
      <c r="CU23" s="953"/>
      <c r="CV23" s="954"/>
      <c r="CW23" s="939"/>
      <c r="CX23" s="926"/>
      <c r="CY23" s="939"/>
    </row>
    <row r="24" spans="1:103" x14ac:dyDescent="0.35">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44"/>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18"/>
      <c r="BL24" s="7"/>
      <c r="BM24" s="7"/>
      <c r="BN24" s="7"/>
      <c r="BO24" s="7"/>
      <c r="BP24" s="7"/>
      <c r="BQ24" s="7"/>
      <c r="BR24" s="7"/>
      <c r="BS24" s="7"/>
      <c r="BT24" s="7"/>
      <c r="BU24" s="7"/>
      <c r="BV24" s="7"/>
      <c r="BW24" s="7"/>
      <c r="BX24" s="7"/>
      <c r="BY24" s="7"/>
      <c r="BZ24" s="7"/>
      <c r="CA24" s="7"/>
      <c r="CB24" s="7"/>
      <c r="CC24" s="7"/>
      <c r="CD24" s="7"/>
      <c r="CE24" s="7"/>
      <c r="CF24" s="7"/>
      <c r="CG24" s="7"/>
      <c r="CH24" s="66"/>
      <c r="CI24" s="66"/>
      <c r="CJ24" s="959"/>
      <c r="CK24" s="67"/>
      <c r="CL24" s="951"/>
      <c r="CM24" s="951"/>
      <c r="CN24" s="951"/>
      <c r="CO24" s="952"/>
      <c r="CP24" s="953">
        <f t="shared" si="28"/>
        <v>0</v>
      </c>
      <c r="CQ24" s="953">
        <f t="shared" si="29"/>
        <v>0</v>
      </c>
      <c r="CR24" s="953">
        <f t="shared" si="30"/>
        <v>0</v>
      </c>
      <c r="CS24" s="953">
        <f t="shared" si="31"/>
        <v>0</v>
      </c>
      <c r="CT24" s="953">
        <f t="shared" si="32"/>
        <v>0</v>
      </c>
      <c r="CU24" s="953">
        <f t="shared" si="33"/>
        <v>0</v>
      </c>
      <c r="CV24" s="954"/>
      <c r="CW24" s="939"/>
      <c r="CX24" s="926"/>
      <c r="CY24" s="939"/>
    </row>
    <row r="25" spans="1:10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73">
        <f t="shared" si="21"/>
        <v>0.10342865456191652</v>
      </c>
      <c r="BJ25" s="973">
        <f t="shared" si="22"/>
        <v>7.2818016409956554E-2</v>
      </c>
      <c r="BK25" s="918"/>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59"/>
      <c r="CK25" s="966">
        <f>SUM(BE25:BH25)</f>
        <v>1993.0206176880679</v>
      </c>
      <c r="CL25" s="951"/>
      <c r="CM25" s="951"/>
      <c r="CN25" s="951"/>
      <c r="CO25" s="952" t="s">
        <v>246</v>
      </c>
      <c r="CP25" s="953">
        <f t="shared" si="28"/>
        <v>0</v>
      </c>
      <c r="CQ25" s="953">
        <f t="shared" si="29"/>
        <v>0</v>
      </c>
      <c r="CR25" s="953">
        <f t="shared" si="30"/>
        <v>0</v>
      </c>
      <c r="CS25" s="953">
        <f>L25-SUM(AW25:AZ25)</f>
        <v>0</v>
      </c>
      <c r="CT25" s="953">
        <f t="shared" si="32"/>
        <v>0</v>
      </c>
      <c r="CU25" s="953">
        <f t="shared" si="33"/>
        <v>0</v>
      </c>
      <c r="CV25" s="954"/>
      <c r="CW25" s="939"/>
      <c r="CX25" s="926"/>
      <c r="CY25" s="939"/>
    </row>
    <row r="26" spans="1:103" x14ac:dyDescent="0.35">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18"/>
      <c r="BL26" s="7"/>
      <c r="BM26" s="7"/>
      <c r="BN26" s="7"/>
      <c r="BO26" s="7"/>
      <c r="BP26" s="7"/>
      <c r="BQ26" s="7"/>
      <c r="BR26" s="7"/>
      <c r="BS26" s="7"/>
      <c r="BT26" s="7"/>
      <c r="BU26" s="7"/>
      <c r="BV26" s="7"/>
      <c r="BW26" s="7"/>
      <c r="BX26" s="7"/>
      <c r="BY26" s="7"/>
      <c r="BZ26" s="7"/>
      <c r="CA26" s="7"/>
      <c r="CB26" s="7"/>
      <c r="CC26" s="7"/>
      <c r="CD26" s="7"/>
      <c r="CE26" s="7"/>
      <c r="CF26" s="7"/>
      <c r="CG26" s="7"/>
      <c r="CH26" s="66"/>
      <c r="CI26" s="66"/>
      <c r="CJ26" s="959"/>
      <c r="CK26" s="69"/>
      <c r="CL26" s="951"/>
      <c r="CM26" s="951"/>
      <c r="CN26" s="951"/>
      <c r="CO26" s="952"/>
      <c r="CP26" s="953"/>
      <c r="CQ26" s="953"/>
      <c r="CR26" s="953"/>
      <c r="CS26" s="953"/>
      <c r="CT26" s="953"/>
      <c r="CU26" s="953"/>
      <c r="CV26" s="954"/>
      <c r="CW26" s="939"/>
      <c r="CX26" s="926"/>
      <c r="CY26" s="939"/>
    </row>
    <row r="27" spans="1:103" x14ac:dyDescent="0.35">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18"/>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59"/>
      <c r="CK27" s="76">
        <f>SUM(BE27:BH27)</f>
        <v>2461.7277775716275</v>
      </c>
      <c r="CL27" s="951"/>
      <c r="CM27" s="951"/>
      <c r="CN27" s="951"/>
      <c r="CO27" s="952"/>
      <c r="CP27" s="953">
        <f>I27-SUM(AK27:AN27)</f>
        <v>2.5024916808433773E-3</v>
      </c>
      <c r="CQ27" s="953">
        <f t="shared" si="29"/>
        <v>0</v>
      </c>
      <c r="CR27" s="953">
        <f t="shared" si="30"/>
        <v>0</v>
      </c>
      <c r="CS27" s="953">
        <f t="shared" si="31"/>
        <v>0</v>
      </c>
      <c r="CT27" s="953">
        <f t="shared" si="32"/>
        <v>0</v>
      </c>
      <c r="CU27" s="953">
        <f t="shared" si="33"/>
        <v>0</v>
      </c>
      <c r="CV27" s="954"/>
      <c r="CW27" s="939"/>
      <c r="CX27" s="926"/>
      <c r="CY27" s="939"/>
    </row>
    <row r="28" spans="1:103" x14ac:dyDescent="0.35">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18"/>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59"/>
      <c r="CK28" s="69">
        <f t="shared" si="50"/>
        <v>608.79364250875642</v>
      </c>
      <c r="CL28" s="951"/>
      <c r="CM28" s="951"/>
      <c r="CN28" s="951"/>
      <c r="CO28" s="952"/>
      <c r="CP28" s="953">
        <f t="shared" si="28"/>
        <v>0</v>
      </c>
      <c r="CQ28" s="953">
        <f t="shared" si="29"/>
        <v>0</v>
      </c>
      <c r="CR28" s="953">
        <f t="shared" si="30"/>
        <v>0</v>
      </c>
      <c r="CS28" s="953">
        <f t="shared" si="31"/>
        <v>0</v>
      </c>
      <c r="CT28" s="953">
        <f t="shared" si="32"/>
        <v>0</v>
      </c>
      <c r="CU28" s="953">
        <f t="shared" si="33"/>
        <v>0</v>
      </c>
      <c r="CV28" s="954"/>
      <c r="CW28" s="939"/>
      <c r="CX28" s="926"/>
      <c r="CY28" s="939"/>
    </row>
    <row r="29" spans="1:103"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18"/>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59"/>
      <c r="CK29" s="69">
        <f>SUM(BE29:BH29)</f>
        <v>158.43657084284141</v>
      </c>
      <c r="CL29" s="951"/>
      <c r="CM29" s="951"/>
      <c r="CN29" s="951"/>
      <c r="CO29" s="952"/>
      <c r="CP29" s="953">
        <f t="shared" si="28"/>
        <v>0</v>
      </c>
      <c r="CQ29" s="953">
        <f t="shared" si="29"/>
        <v>0</v>
      </c>
      <c r="CR29" s="953">
        <f t="shared" si="30"/>
        <v>0</v>
      </c>
      <c r="CS29" s="953">
        <f t="shared" si="31"/>
        <v>0</v>
      </c>
      <c r="CT29" s="953">
        <f t="shared" si="32"/>
        <v>0</v>
      </c>
      <c r="CU29" s="953">
        <f t="shared" si="33"/>
        <v>0</v>
      </c>
      <c r="CV29" s="954"/>
      <c r="CW29" s="939"/>
      <c r="CX29" s="926"/>
      <c r="CY29" s="939"/>
    </row>
    <row r="30" spans="1:10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18"/>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59"/>
      <c r="CK30" s="69">
        <f>SUM(BE30:BH30)</f>
        <v>93.658649999999994</v>
      </c>
      <c r="CL30" s="951"/>
      <c r="CM30" s="951"/>
      <c r="CN30" s="951"/>
      <c r="CO30" s="952" t="s">
        <v>11</v>
      </c>
      <c r="CP30" s="953">
        <f t="shared" si="28"/>
        <v>2.5024916809854858E-3</v>
      </c>
      <c r="CQ30" s="953">
        <f t="shared" si="29"/>
        <v>0</v>
      </c>
      <c r="CR30" s="953">
        <f t="shared" si="30"/>
        <v>0</v>
      </c>
      <c r="CS30" s="953">
        <f t="shared" si="31"/>
        <v>0</v>
      </c>
      <c r="CT30" s="953">
        <f t="shared" si="32"/>
        <v>0</v>
      </c>
      <c r="CU30" s="953">
        <f t="shared" si="33"/>
        <v>0</v>
      </c>
      <c r="CV30" s="954"/>
      <c r="CW30" s="939"/>
      <c r="CX30" s="926"/>
      <c r="CY30" s="939"/>
    </row>
    <row r="31" spans="1:103" x14ac:dyDescent="0.35">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18"/>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59"/>
      <c r="CK31" s="69">
        <f t="shared" si="50"/>
        <v>669.64935907325435</v>
      </c>
      <c r="CL31" s="951"/>
      <c r="CM31" s="951"/>
      <c r="CN31" s="951"/>
      <c r="CO31" s="952"/>
      <c r="CP31" s="953">
        <f t="shared" si="28"/>
        <v>0</v>
      </c>
      <c r="CQ31" s="953">
        <f t="shared" si="29"/>
        <v>0</v>
      </c>
      <c r="CR31" s="953">
        <f t="shared" si="30"/>
        <v>0</v>
      </c>
      <c r="CS31" s="953">
        <f t="shared" si="31"/>
        <v>0</v>
      </c>
      <c r="CT31" s="953">
        <f t="shared" si="32"/>
        <v>0</v>
      </c>
      <c r="CU31" s="953">
        <f t="shared" si="33"/>
        <v>0</v>
      </c>
      <c r="CV31" s="954"/>
      <c r="CW31" s="939"/>
      <c r="CX31" s="926"/>
      <c r="CY31" s="939"/>
    </row>
    <row r="32" spans="1:103"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18"/>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59"/>
      <c r="CK32" s="69">
        <f t="shared" si="50"/>
        <v>308.45973943063115</v>
      </c>
      <c r="CL32" s="951"/>
      <c r="CM32" s="951"/>
      <c r="CN32" s="951"/>
      <c r="CO32" s="952"/>
      <c r="CP32" s="953">
        <f t="shared" si="28"/>
        <v>0</v>
      </c>
      <c r="CQ32" s="953">
        <f t="shared" si="29"/>
        <v>0</v>
      </c>
      <c r="CR32" s="953">
        <f t="shared" si="30"/>
        <v>0</v>
      </c>
      <c r="CS32" s="953">
        <f t="shared" si="31"/>
        <v>0</v>
      </c>
      <c r="CT32" s="953">
        <f t="shared" si="32"/>
        <v>0</v>
      </c>
      <c r="CU32" s="953">
        <f t="shared" si="33"/>
        <v>0</v>
      </c>
      <c r="CV32" s="954"/>
      <c r="CW32" s="939"/>
      <c r="CX32" s="926"/>
      <c r="CY32" s="939"/>
    </row>
    <row r="33" spans="1:103" x14ac:dyDescent="0.35">
      <c r="A33" s="10"/>
      <c r="B33" s="10" t="s">
        <v>222</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18"/>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59"/>
      <c r="CK33" s="69">
        <f t="shared" si="50"/>
        <v>44.085112544851953</v>
      </c>
      <c r="CL33" s="951"/>
      <c r="CM33" s="951"/>
      <c r="CN33" s="951"/>
      <c r="CO33" s="952"/>
      <c r="CP33" s="953">
        <f t="shared" si="28"/>
        <v>0</v>
      </c>
      <c r="CQ33" s="953">
        <f t="shared" si="29"/>
        <v>0</v>
      </c>
      <c r="CR33" s="953">
        <f t="shared" si="30"/>
        <v>0</v>
      </c>
      <c r="CS33" s="953">
        <f t="shared" si="31"/>
        <v>0</v>
      </c>
      <c r="CT33" s="953">
        <f t="shared" si="32"/>
        <v>0</v>
      </c>
      <c r="CU33" s="953">
        <f t="shared" si="33"/>
        <v>0</v>
      </c>
      <c r="CV33" s="954"/>
      <c r="CW33" s="939"/>
      <c r="CX33" s="926"/>
      <c r="CY33" s="939"/>
    </row>
    <row r="34" spans="1:103" x14ac:dyDescent="0.35">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73">
        <f t="shared" si="21"/>
        <v>-2.8195154417362978E-2</v>
      </c>
      <c r="BJ34" s="973">
        <f t="shared" si="22"/>
        <v>1.3514855853058449E-2</v>
      </c>
      <c r="BK34" s="918"/>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59"/>
      <c r="CK34" s="960">
        <f t="shared" si="50"/>
        <v>578.64470317129235</v>
      </c>
      <c r="CL34" s="951"/>
      <c r="CM34" s="951"/>
      <c r="CN34" s="951"/>
      <c r="CO34" s="952" t="s">
        <v>2</v>
      </c>
      <c r="CP34" s="953">
        <f t="shared" si="28"/>
        <v>0</v>
      </c>
      <c r="CQ34" s="953">
        <f t="shared" si="29"/>
        <v>0</v>
      </c>
      <c r="CR34" s="953">
        <f t="shared" si="30"/>
        <v>0</v>
      </c>
      <c r="CS34" s="953">
        <f t="shared" si="31"/>
        <v>0</v>
      </c>
      <c r="CT34" s="953">
        <f t="shared" si="32"/>
        <v>0</v>
      </c>
      <c r="CU34" s="953">
        <f t="shared" si="33"/>
        <v>0</v>
      </c>
      <c r="CV34" s="954"/>
      <c r="CW34" s="939"/>
      <c r="CX34" s="926"/>
      <c r="CY34" s="939"/>
    </row>
    <row r="35" spans="1:103" x14ac:dyDescent="0.35">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17"/>
      <c r="AL35" s="917"/>
      <c r="AM35" s="917"/>
      <c r="AN35" s="917"/>
      <c r="AO35" s="563"/>
      <c r="AP35" s="917"/>
      <c r="AQ35" s="917"/>
      <c r="AR35" s="917"/>
      <c r="AS35" s="917"/>
      <c r="AT35" s="917"/>
      <c r="AU35" s="917"/>
      <c r="AV35" s="917"/>
      <c r="AW35" s="917"/>
      <c r="AX35" s="917"/>
      <c r="AY35" s="917"/>
      <c r="AZ35" s="917"/>
      <c r="BA35" s="917"/>
      <c r="BB35" s="917"/>
      <c r="BC35" s="917"/>
      <c r="BD35" s="917"/>
      <c r="BE35" s="917"/>
      <c r="BF35" s="917"/>
      <c r="BG35" s="917"/>
      <c r="BH35" s="917"/>
      <c r="BI35" s="66"/>
      <c r="BJ35" s="66"/>
      <c r="BK35" s="918"/>
      <c r="BL35" s="7"/>
      <c r="BM35" s="7"/>
      <c r="BN35" s="7"/>
      <c r="BO35" s="7"/>
      <c r="BP35" s="7"/>
      <c r="BQ35" s="7"/>
      <c r="BR35" s="7"/>
      <c r="BS35" s="7"/>
      <c r="BT35" s="7"/>
      <c r="BU35" s="7"/>
      <c r="BV35" s="7"/>
      <c r="BW35" s="7"/>
      <c r="BX35" s="7"/>
      <c r="BY35" s="7"/>
      <c r="BZ35" s="7"/>
      <c r="CA35" s="7"/>
      <c r="CB35" s="7"/>
      <c r="CC35" s="7"/>
      <c r="CD35" s="7"/>
      <c r="CE35" s="7"/>
      <c r="CF35" s="7"/>
      <c r="CG35" s="7"/>
      <c r="CH35" s="66"/>
      <c r="CI35" s="66"/>
      <c r="CJ35" s="959"/>
      <c r="CK35" s="69">
        <f t="shared" si="50"/>
        <v>0</v>
      </c>
      <c r="CL35" s="951"/>
      <c r="CM35" s="951"/>
      <c r="CN35" s="951"/>
      <c r="CO35" s="952"/>
      <c r="CP35" s="953">
        <f t="shared" si="28"/>
        <v>0</v>
      </c>
      <c r="CQ35" s="953">
        <f t="shared" si="29"/>
        <v>0</v>
      </c>
      <c r="CR35" s="953">
        <f t="shared" si="30"/>
        <v>0</v>
      </c>
      <c r="CS35" s="953">
        <f t="shared" si="31"/>
        <v>0</v>
      </c>
      <c r="CT35" s="953">
        <f t="shared" si="32"/>
        <v>0</v>
      </c>
      <c r="CU35" s="953">
        <f t="shared" si="33"/>
        <v>0</v>
      </c>
      <c r="CV35" s="954"/>
      <c r="CW35" s="939"/>
      <c r="CX35" s="926"/>
      <c r="CY35" s="939"/>
    </row>
    <row r="36" spans="1:103"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18"/>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59"/>
      <c r="CK36" s="76">
        <f t="shared" si="50"/>
        <v>702.44084003736725</v>
      </c>
      <c r="CL36" s="951"/>
      <c r="CM36" s="951"/>
      <c r="CN36" s="951"/>
      <c r="CO36" s="952" t="s">
        <v>3</v>
      </c>
      <c r="CP36" s="953">
        <f t="shared" si="28"/>
        <v>0</v>
      </c>
      <c r="CQ36" s="953">
        <f t="shared" si="29"/>
        <v>0</v>
      </c>
      <c r="CR36" s="953">
        <f t="shared" si="30"/>
        <v>-8.5265128291212022E-14</v>
      </c>
      <c r="CS36" s="953">
        <f t="shared" si="31"/>
        <v>0</v>
      </c>
      <c r="CT36" s="953">
        <f t="shared" si="32"/>
        <v>0</v>
      </c>
      <c r="CU36" s="953">
        <f t="shared" si="33"/>
        <v>0</v>
      </c>
      <c r="CV36" s="954"/>
      <c r="CW36" s="939"/>
      <c r="CX36" s="926"/>
      <c r="CY36" s="939"/>
    </row>
    <row r="37" spans="1:10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18"/>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59"/>
      <c r="CK37" s="69">
        <f t="shared" si="50"/>
        <v>194.14233776769646</v>
      </c>
      <c r="CL37" s="951"/>
      <c r="CM37" s="951"/>
      <c r="CN37" s="951"/>
      <c r="CO37" s="952"/>
      <c r="CP37" s="953">
        <f t="shared" si="28"/>
        <v>0</v>
      </c>
      <c r="CQ37" s="953">
        <f t="shared" si="29"/>
        <v>0</v>
      </c>
      <c r="CR37" s="953">
        <f t="shared" si="30"/>
        <v>0</v>
      </c>
      <c r="CS37" s="953">
        <f t="shared" si="31"/>
        <v>0</v>
      </c>
      <c r="CT37" s="953">
        <f t="shared" si="32"/>
        <v>0</v>
      </c>
      <c r="CU37" s="953">
        <f t="shared" si="33"/>
        <v>0</v>
      </c>
      <c r="CV37" s="954"/>
      <c r="CW37" s="939"/>
      <c r="CX37" s="926"/>
      <c r="CY37" s="939"/>
    </row>
    <row r="38" spans="1:103" x14ac:dyDescent="0.35">
      <c r="A38" s="10"/>
      <c r="B38" s="10" t="s">
        <v>232</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18"/>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59"/>
      <c r="CK38" s="69">
        <f t="shared" si="50"/>
        <v>161.89330000000001</v>
      </c>
      <c r="CL38" s="951"/>
      <c r="CM38" s="951"/>
      <c r="CN38" s="951"/>
      <c r="CO38" s="952"/>
      <c r="CP38" s="953">
        <f t="shared" si="28"/>
        <v>0</v>
      </c>
      <c r="CQ38" s="953">
        <f t="shared" si="29"/>
        <v>0</v>
      </c>
      <c r="CR38" s="953">
        <f t="shared" si="30"/>
        <v>0</v>
      </c>
      <c r="CS38" s="953">
        <f t="shared" si="31"/>
        <v>0</v>
      </c>
      <c r="CT38" s="953">
        <f t="shared" si="32"/>
        <v>0</v>
      </c>
      <c r="CU38" s="953">
        <f t="shared" si="33"/>
        <v>0</v>
      </c>
      <c r="CV38" s="954"/>
      <c r="CW38" s="939"/>
      <c r="CX38" s="926"/>
      <c r="CY38" s="939"/>
    </row>
    <row r="39" spans="1:103"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18"/>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59"/>
      <c r="CK39" s="69">
        <f t="shared" si="50"/>
        <v>296.47576420000013</v>
      </c>
      <c r="CL39" s="951"/>
      <c r="CM39" s="951"/>
      <c r="CN39" s="951"/>
      <c r="CO39" s="952"/>
      <c r="CP39" s="953">
        <f t="shared" si="28"/>
        <v>0</v>
      </c>
      <c r="CQ39" s="953">
        <f t="shared" si="29"/>
        <v>0</v>
      </c>
      <c r="CR39" s="953">
        <f t="shared" si="30"/>
        <v>0</v>
      </c>
      <c r="CS39" s="953">
        <f t="shared" si="31"/>
        <v>0</v>
      </c>
      <c r="CT39" s="953">
        <f t="shared" si="32"/>
        <v>0</v>
      </c>
      <c r="CU39" s="953">
        <f t="shared" si="33"/>
        <v>0</v>
      </c>
      <c r="CV39" s="954"/>
      <c r="CW39" s="939"/>
      <c r="CX39" s="926"/>
      <c r="CY39" s="939"/>
    </row>
    <row r="40" spans="1:10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18"/>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59"/>
      <c r="CK40" s="69">
        <f>SUM(BE40:BH40)</f>
        <v>49.929438069670624</v>
      </c>
      <c r="CL40" s="951"/>
      <c r="CM40" s="951"/>
      <c r="CN40" s="951"/>
      <c r="CO40" s="952"/>
      <c r="CP40" s="953">
        <f t="shared" si="28"/>
        <v>0</v>
      </c>
      <c r="CQ40" s="953">
        <f t="shared" si="29"/>
        <v>0</v>
      </c>
      <c r="CR40" s="953">
        <f t="shared" si="30"/>
        <v>0</v>
      </c>
      <c r="CS40" s="953">
        <f t="shared" si="31"/>
        <v>0</v>
      </c>
      <c r="CT40" s="953">
        <f t="shared" si="32"/>
        <v>0</v>
      </c>
      <c r="CU40" s="953">
        <f t="shared" si="33"/>
        <v>0</v>
      </c>
      <c r="CV40" s="954"/>
      <c r="CW40" s="939"/>
      <c r="CX40" s="926"/>
      <c r="CY40" s="939"/>
    </row>
    <row r="41" spans="1:103" x14ac:dyDescent="0.35">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18"/>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59"/>
      <c r="CK41" s="69"/>
      <c r="CL41" s="951"/>
      <c r="CM41" s="951"/>
      <c r="CN41" s="951"/>
      <c r="CO41" s="952"/>
      <c r="CP41" s="953">
        <f t="shared" si="28"/>
        <v>0</v>
      </c>
      <c r="CQ41" s="953">
        <f t="shared" si="29"/>
        <v>0</v>
      </c>
      <c r="CR41" s="953">
        <f t="shared" si="30"/>
        <v>0</v>
      </c>
      <c r="CS41" s="953">
        <f t="shared" si="31"/>
        <v>0</v>
      </c>
      <c r="CT41" s="953">
        <f t="shared" si="32"/>
        <v>0</v>
      </c>
      <c r="CU41" s="953">
        <f t="shared" si="33"/>
        <v>0</v>
      </c>
      <c r="CV41" s="954"/>
      <c r="CW41" s="939"/>
      <c r="CX41" s="926"/>
      <c r="CY41" s="939"/>
    </row>
    <row r="42" spans="1:103" x14ac:dyDescent="0.35">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44">
        <f t="shared" si="20"/>
        <v>4.5950419307752011E-2</v>
      </c>
      <c r="Q42" s="944">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44">
        <f t="shared" si="21"/>
        <v>0.21975348195768474</v>
      </c>
      <c r="BJ42" s="944">
        <f t="shared" si="22"/>
        <v>0.41162113229459996</v>
      </c>
      <c r="BK42" s="918"/>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44">
        <f t="shared" si="26"/>
        <v>5.6529710846483505E-2</v>
      </c>
      <c r="CI42" s="944">
        <f t="shared" si="27"/>
        <v>-0.17368350994214998</v>
      </c>
      <c r="CJ42" s="959"/>
      <c r="CK42" s="962">
        <f t="shared" si="50"/>
        <v>8287.6016319772953</v>
      </c>
      <c r="CL42" s="951"/>
      <c r="CM42" s="951"/>
      <c r="CN42" s="951"/>
      <c r="CO42" s="952"/>
      <c r="CP42" s="953">
        <f t="shared" si="28"/>
        <v>2.5024916812981246E-3</v>
      </c>
      <c r="CQ42" s="953">
        <f t="shared" si="29"/>
        <v>0</v>
      </c>
      <c r="CR42" s="953">
        <f t="shared" si="30"/>
        <v>0</v>
      </c>
      <c r="CS42" s="953">
        <f t="shared" si="31"/>
        <v>0</v>
      </c>
      <c r="CT42" s="953">
        <f t="shared" si="32"/>
        <v>0</v>
      </c>
      <c r="CU42" s="953">
        <f t="shared" si="33"/>
        <v>0</v>
      </c>
      <c r="CV42" s="954"/>
      <c r="CW42" s="939"/>
      <c r="CX42" s="926"/>
      <c r="CY42" s="939"/>
    </row>
    <row r="43" spans="1:103" x14ac:dyDescent="0.35">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18"/>
      <c r="BL43" s="708"/>
      <c r="BZ43" s="931"/>
      <c r="CA43" s="931"/>
      <c r="CB43" s="931"/>
      <c r="CC43" s="931"/>
      <c r="CD43" s="931"/>
      <c r="CE43" s="931"/>
      <c r="CF43" s="931"/>
      <c r="CG43" s="931"/>
      <c r="CH43" s="967"/>
      <c r="CI43" s="967"/>
      <c r="CJ43" s="959"/>
      <c r="CK43" s="968"/>
      <c r="CL43" s="951"/>
      <c r="CM43" s="951"/>
      <c r="CN43" s="951"/>
      <c r="CO43" s="952"/>
      <c r="CP43" s="953">
        <f t="shared" si="28"/>
        <v>0</v>
      </c>
      <c r="CQ43" s="953">
        <f t="shared" si="29"/>
        <v>0</v>
      </c>
      <c r="CR43" s="953">
        <f t="shared" si="30"/>
        <v>0</v>
      </c>
      <c r="CS43" s="953">
        <f t="shared" si="31"/>
        <v>0</v>
      </c>
      <c r="CT43" s="953">
        <f t="shared" si="32"/>
        <v>0</v>
      </c>
      <c r="CU43" s="953">
        <f t="shared" si="33"/>
        <v>0</v>
      </c>
      <c r="CV43" s="954"/>
      <c r="CW43" s="939"/>
      <c r="CX43" s="926"/>
      <c r="CY43" s="939"/>
    </row>
    <row r="44" spans="1:103" s="932" customFormat="1" x14ac:dyDescent="0.35">
      <c r="A44" s="485" t="s">
        <v>7</v>
      </c>
      <c r="B44" s="906"/>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15" t="str">
        <f t="shared" si="20"/>
        <v>N/A</v>
      </c>
      <c r="Q44" s="815"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18"/>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69"/>
      <c r="CK44" s="673">
        <f>SUM(BE44:BH44)</f>
        <v>-994.59618307381197</v>
      </c>
      <c r="CL44" s="951"/>
      <c r="CM44" s="951"/>
      <c r="CN44" s="951"/>
      <c r="CO44" s="952"/>
      <c r="CP44" s="953">
        <f t="shared" si="28"/>
        <v>-2.5024916803886299E-3</v>
      </c>
      <c r="CQ44" s="953">
        <f t="shared" si="29"/>
        <v>0</v>
      </c>
      <c r="CR44" s="953">
        <f t="shared" si="30"/>
        <v>-2.0463630789890885E-12</v>
      </c>
      <c r="CS44" s="953">
        <f t="shared" si="31"/>
        <v>0</v>
      </c>
      <c r="CT44" s="953">
        <f t="shared" si="32"/>
        <v>0</v>
      </c>
      <c r="CU44" s="953">
        <f t="shared" si="33"/>
        <v>0</v>
      </c>
      <c r="CV44" s="954"/>
      <c r="CW44" s="939"/>
      <c r="CX44" s="926"/>
      <c r="CY44" s="939"/>
    </row>
    <row r="45" spans="1:103" s="934" customFormat="1" x14ac:dyDescent="0.35">
      <c r="A45" s="542"/>
      <c r="B45" s="5"/>
      <c r="C45" s="5"/>
      <c r="D45" s="5"/>
      <c r="E45" s="5"/>
      <c r="F45" s="5"/>
      <c r="G45" s="5"/>
      <c r="H45" s="5"/>
      <c r="I45" s="909"/>
      <c r="J45" s="5"/>
      <c r="K45" s="5"/>
      <c r="L45" s="5"/>
      <c r="M45" s="5"/>
      <c r="N45" s="5"/>
      <c r="O45" s="5"/>
      <c r="P45" s="131"/>
      <c r="Q45" s="947"/>
      <c r="R45" s="27"/>
      <c r="S45" s="933"/>
      <c r="T45" s="933"/>
      <c r="U45" s="933"/>
      <c r="V45" s="933"/>
      <c r="W45" s="933"/>
      <c r="X45" s="933"/>
      <c r="Y45" s="933"/>
      <c r="Z45" s="933"/>
      <c r="AA45" s="933"/>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75"/>
      <c r="BJ45" s="975"/>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51"/>
      <c r="CM45" s="951"/>
      <c r="CN45" s="951"/>
      <c r="CO45" s="952"/>
      <c r="CP45" s="953"/>
      <c r="CQ45" s="953"/>
      <c r="CR45" s="953"/>
      <c r="CS45" s="953"/>
      <c r="CT45" s="955"/>
      <c r="CU45" s="953"/>
      <c r="CV45" s="954"/>
      <c r="CW45" s="939"/>
      <c r="CX45" s="926"/>
      <c r="CY45" s="939"/>
    </row>
    <row r="46" spans="1:103" x14ac:dyDescent="0.35">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59"/>
      <c r="CK46" s="145"/>
      <c r="CL46" s="951"/>
      <c r="CM46" s="951"/>
      <c r="CN46" s="951"/>
      <c r="CO46" s="952"/>
      <c r="CP46" s="953"/>
      <c r="CQ46" s="953"/>
      <c r="CR46" s="953"/>
      <c r="CS46" s="953"/>
      <c r="CT46" s="955"/>
      <c r="CU46" s="953"/>
      <c r="CV46" s="954"/>
      <c r="CW46" s="939"/>
      <c r="CX46" s="926"/>
      <c r="CY46" s="939"/>
    </row>
    <row r="47" spans="1:103" x14ac:dyDescent="0.35">
      <c r="A47" s="976" t="s">
        <v>117</v>
      </c>
      <c r="B47" s="36"/>
      <c r="C47" s="9"/>
      <c r="D47" s="9"/>
      <c r="E47" s="9"/>
      <c r="F47" s="9"/>
      <c r="G47" s="9"/>
      <c r="H47" s="936">
        <v>3650</v>
      </c>
      <c r="I47" s="9"/>
      <c r="J47" s="9"/>
      <c r="K47" s="9"/>
      <c r="L47" s="9"/>
      <c r="M47" s="9"/>
      <c r="N47" s="9">
        <f>N42/12</f>
        <v>690.63346933144112</v>
      </c>
      <c r="O47" s="9"/>
      <c r="P47" s="66"/>
      <c r="Q47" s="65"/>
      <c r="R47" s="36"/>
      <c r="S47" s="9"/>
      <c r="T47" s="936"/>
      <c r="U47" s="936"/>
      <c r="V47" s="936"/>
      <c r="W47" s="936"/>
      <c r="X47" s="936"/>
      <c r="Y47" s="936"/>
      <c r="Z47" s="936"/>
      <c r="AA47" s="936"/>
      <c r="AB47" s="935"/>
      <c r="AC47" s="935"/>
      <c r="AD47" s="935"/>
      <c r="AE47" s="935"/>
      <c r="AF47" s="935"/>
      <c r="AG47" s="935"/>
      <c r="AH47" s="935"/>
      <c r="AI47" s="935"/>
      <c r="AJ47" s="935"/>
      <c r="AK47" s="585"/>
      <c r="AL47" s="585"/>
      <c r="AM47" s="585"/>
      <c r="AN47" s="585"/>
      <c r="AO47" s="586"/>
      <c r="AP47" s="935"/>
      <c r="AQ47" s="935"/>
      <c r="AR47" s="585"/>
      <c r="AS47" s="935"/>
      <c r="AT47" s="935"/>
      <c r="AU47" s="935"/>
      <c r="AV47" s="585"/>
      <c r="AW47" s="935"/>
      <c r="AX47" s="935"/>
      <c r="AY47" s="935"/>
      <c r="AZ47" s="585"/>
      <c r="BA47" s="935"/>
      <c r="BB47" s="935"/>
      <c r="BC47" s="935"/>
      <c r="BD47" s="935"/>
      <c r="BE47" s="935"/>
      <c r="BF47" s="935"/>
      <c r="BG47" s="935"/>
      <c r="BH47" s="935"/>
      <c r="BI47" s="232"/>
      <c r="BJ47" s="232"/>
      <c r="BK47" s="542"/>
      <c r="BL47" s="976"/>
      <c r="BM47" s="155"/>
      <c r="BN47" s="11"/>
      <c r="BO47" s="155"/>
      <c r="BP47" s="11"/>
      <c r="BQ47" s="155"/>
      <c r="BR47" s="11"/>
      <c r="BS47" s="155"/>
      <c r="BT47" s="11"/>
      <c r="BU47" s="155"/>
      <c r="BV47" s="11"/>
      <c r="BW47" s="155"/>
      <c r="BX47" s="11"/>
      <c r="BY47" s="155"/>
      <c r="BZ47" s="155"/>
      <c r="CA47" s="155"/>
      <c r="CB47" s="155"/>
      <c r="CC47" s="155"/>
      <c r="CD47" s="155"/>
      <c r="CE47" s="155"/>
      <c r="CF47" s="155"/>
      <c r="CG47" s="155"/>
      <c r="CH47" s="977"/>
      <c r="CI47" s="977"/>
      <c r="CJ47" s="977"/>
      <c r="CK47" s="109"/>
      <c r="CT47" s="955"/>
      <c r="CU47" s="953"/>
      <c r="CV47" s="954"/>
      <c r="CW47" s="939"/>
      <c r="CX47" s="926"/>
      <c r="CY47" s="939"/>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3EB8-DA53-4C04-92A5-4CD7B7353486}">
  <dimension ref="A1:CI101"/>
  <sheetViews>
    <sheetView showGridLines="0" tabSelected="1" zoomScale="102" zoomScaleNormal="102" workbookViewId="0">
      <pane xSplit="3" ySplit="2" topLeftCell="D3" activePane="bottomRight" state="frozen"/>
      <selection activeCell="H61" sqref="H61"/>
      <selection pane="topRight" activeCell="H61" sqref="H61"/>
      <selection pane="bottomLeft" activeCell="H61" sqref="H61"/>
      <selection pane="bottomRight" activeCell="B1" sqref="B1"/>
    </sheetView>
  </sheetViews>
  <sheetFormatPr defaultColWidth="9.26953125" defaultRowHeight="14.5" x14ac:dyDescent="0.35"/>
  <cols>
    <col min="1" max="1" width="9.26953125" style="1019"/>
    <col min="2" max="2" width="23.1796875" style="1020" customWidth="1"/>
    <col min="3" max="3" width="25" style="1020" bestFit="1" customWidth="1"/>
    <col min="4" max="7" width="7.7265625" style="1021" customWidth="1"/>
    <col min="8" max="8" width="7.7265625" style="1022" customWidth="1"/>
    <col min="9" max="13" width="7.7265625" style="1021" customWidth="1"/>
    <col min="14" max="14" width="8" style="979" bestFit="1" customWidth="1"/>
    <col min="15" max="15" width="9.7265625" style="1021" customWidth="1"/>
    <col min="16" max="16" width="10.1796875" style="1021" customWidth="1"/>
    <col min="17" max="17" width="5.1796875" style="980" bestFit="1" customWidth="1"/>
    <col min="18" max="60" width="6.81640625" style="1021" customWidth="1"/>
    <col min="61" max="62" width="9.7265625" style="1024" customWidth="1"/>
    <col min="63" max="85" width="6.7265625" style="1020" customWidth="1"/>
    <col min="86" max="87" width="9.453125" style="1020" customWidth="1"/>
    <col min="88" max="16384" width="9.26953125" style="981"/>
  </cols>
  <sheetData>
    <row r="1" spans="1:87" s="1019" customFormat="1" x14ac:dyDescent="0.35">
      <c r="B1" s="978" t="s">
        <v>247</v>
      </c>
      <c r="C1" s="1020"/>
      <c r="D1" s="1021"/>
      <c r="E1" s="1021"/>
      <c r="F1" s="1021"/>
      <c r="G1" s="1021"/>
      <c r="H1" s="1022"/>
      <c r="I1" s="1021"/>
      <c r="J1" s="1021"/>
      <c r="K1" s="1021"/>
      <c r="L1" s="1021"/>
      <c r="M1" s="1021"/>
      <c r="N1" s="1021"/>
      <c r="O1" s="1021"/>
      <c r="P1" s="1021"/>
      <c r="Q1" s="1021"/>
      <c r="R1" s="1021"/>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4"/>
      <c r="BJ1" s="1024"/>
      <c r="BK1" s="1020"/>
      <c r="BL1" s="1020"/>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6"/>
      <c r="CI1" s="1026"/>
    </row>
    <row r="2" spans="1:87" s="1019" customFormat="1" ht="36.75" customHeight="1" x14ac:dyDescent="0.35">
      <c r="B2" s="978" t="s">
        <v>35</v>
      </c>
      <c r="C2" s="982"/>
      <c r="D2" s="982">
        <v>2015</v>
      </c>
      <c r="E2" s="982">
        <v>2016</v>
      </c>
      <c r="F2" s="982">
        <v>2017</v>
      </c>
      <c r="G2" s="982">
        <v>2018</v>
      </c>
      <c r="H2" s="983">
        <v>2019</v>
      </c>
      <c r="I2" s="982">
        <v>2020</v>
      </c>
      <c r="J2" s="982">
        <v>2021</v>
      </c>
      <c r="K2" s="982">
        <v>2022</v>
      </c>
      <c r="L2" s="982">
        <v>2023</v>
      </c>
      <c r="M2" s="982">
        <v>2024</v>
      </c>
      <c r="N2" s="982" t="s">
        <v>236</v>
      </c>
      <c r="O2" s="1027" t="s">
        <v>251</v>
      </c>
      <c r="P2" s="1027" t="s">
        <v>252</v>
      </c>
      <c r="Q2" s="1027"/>
      <c r="R2" s="982" t="s">
        <v>20</v>
      </c>
      <c r="S2" s="982" t="s">
        <v>34</v>
      </c>
      <c r="T2" s="982" t="s">
        <v>45</v>
      </c>
      <c r="U2" s="982" t="s">
        <v>46</v>
      </c>
      <c r="V2" s="982" t="s">
        <v>48</v>
      </c>
      <c r="W2" s="982" t="s">
        <v>49</v>
      </c>
      <c r="X2" s="982" t="s">
        <v>53</v>
      </c>
      <c r="Y2" s="982" t="s">
        <v>54</v>
      </c>
      <c r="Z2" s="982" t="s">
        <v>55</v>
      </c>
      <c r="AA2" s="982" t="s">
        <v>56</v>
      </c>
      <c r="AB2" s="982" t="s">
        <v>60</v>
      </c>
      <c r="AC2" s="982" t="s">
        <v>61</v>
      </c>
      <c r="AD2" s="982" t="s">
        <v>62</v>
      </c>
      <c r="AE2" s="982" t="s">
        <v>63</v>
      </c>
      <c r="AF2" s="982" t="s">
        <v>67</v>
      </c>
      <c r="AG2" s="982" t="s">
        <v>70</v>
      </c>
      <c r="AH2" s="982" t="s">
        <v>74</v>
      </c>
      <c r="AI2" s="982" t="s">
        <v>80</v>
      </c>
      <c r="AJ2" s="982" t="s">
        <v>82</v>
      </c>
      <c r="AK2" s="982" t="s">
        <v>88</v>
      </c>
      <c r="AL2" s="982" t="s">
        <v>89</v>
      </c>
      <c r="AM2" s="982" t="s">
        <v>87</v>
      </c>
      <c r="AN2" s="982" t="s">
        <v>90</v>
      </c>
      <c r="AO2" s="982" t="s">
        <v>107</v>
      </c>
      <c r="AP2" s="982" t="s">
        <v>124</v>
      </c>
      <c r="AQ2" s="982" t="s">
        <v>132</v>
      </c>
      <c r="AR2" s="982" t="s">
        <v>141</v>
      </c>
      <c r="AS2" s="982" t="s">
        <v>146</v>
      </c>
      <c r="AT2" s="982" t="s">
        <v>151</v>
      </c>
      <c r="AU2" s="982" t="s">
        <v>158</v>
      </c>
      <c r="AV2" s="982" t="s">
        <v>169</v>
      </c>
      <c r="AW2" s="982" t="s">
        <v>174</v>
      </c>
      <c r="AX2" s="982" t="s">
        <v>180</v>
      </c>
      <c r="AY2" s="982" t="s">
        <v>183</v>
      </c>
      <c r="AZ2" s="982" t="s">
        <v>188</v>
      </c>
      <c r="BA2" s="982" t="s">
        <v>189</v>
      </c>
      <c r="BB2" s="982" t="s">
        <v>196</v>
      </c>
      <c r="BC2" s="982" t="s">
        <v>207</v>
      </c>
      <c r="BD2" s="982" t="s">
        <v>217</v>
      </c>
      <c r="BE2" s="982" t="s">
        <v>224</v>
      </c>
      <c r="BF2" s="982" t="s">
        <v>206</v>
      </c>
      <c r="BG2" s="982" t="s">
        <v>240</v>
      </c>
      <c r="BH2" s="982" t="s">
        <v>248</v>
      </c>
      <c r="BI2" s="1028" t="s">
        <v>249</v>
      </c>
      <c r="BJ2" s="1029" t="s">
        <v>250</v>
      </c>
      <c r="BK2" s="980"/>
      <c r="BL2" s="982" t="s">
        <v>39</v>
      </c>
      <c r="BM2" s="982" t="s">
        <v>40</v>
      </c>
      <c r="BN2" s="982" t="s">
        <v>47</v>
      </c>
      <c r="BO2" s="982" t="s">
        <v>50</v>
      </c>
      <c r="BP2" s="982" t="s">
        <v>57</v>
      </c>
      <c r="BQ2" s="982" t="s">
        <v>59</v>
      </c>
      <c r="BR2" s="982" t="s">
        <v>64</v>
      </c>
      <c r="BS2" s="982" t="s">
        <v>66</v>
      </c>
      <c r="BT2" s="982" t="s">
        <v>71</v>
      </c>
      <c r="BU2" s="982" t="s">
        <v>81</v>
      </c>
      <c r="BV2" s="982" t="s">
        <v>93</v>
      </c>
      <c r="BW2" s="982" t="s">
        <v>94</v>
      </c>
      <c r="BX2" s="982" t="s">
        <v>109</v>
      </c>
      <c r="BY2" s="982" t="s">
        <v>134</v>
      </c>
      <c r="BZ2" s="982" t="s">
        <v>147</v>
      </c>
      <c r="CA2" s="982" t="s">
        <v>161</v>
      </c>
      <c r="CB2" s="982" t="s">
        <v>177</v>
      </c>
      <c r="CC2" s="982" t="s">
        <v>186</v>
      </c>
      <c r="CD2" s="982" t="s">
        <v>193</v>
      </c>
      <c r="CE2" s="982" t="s">
        <v>210</v>
      </c>
      <c r="CF2" s="982" t="s">
        <v>225</v>
      </c>
      <c r="CG2" s="982" t="s">
        <v>230</v>
      </c>
      <c r="CH2" s="1027" t="s">
        <v>241</v>
      </c>
      <c r="CI2" s="1027" t="s">
        <v>245</v>
      </c>
    </row>
    <row r="3" spans="1:87" x14ac:dyDescent="0.35">
      <c r="B3" s="978" t="s">
        <v>33</v>
      </c>
      <c r="C3" s="1021"/>
      <c r="I3" s="982"/>
      <c r="J3" s="982"/>
      <c r="K3" s="982"/>
      <c r="L3" s="982"/>
      <c r="N3" s="982"/>
      <c r="Q3" s="985"/>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1055"/>
      <c r="BK3" s="986"/>
      <c r="BL3" s="982"/>
      <c r="BM3" s="982"/>
      <c r="BN3" s="982"/>
      <c r="BO3" s="982"/>
      <c r="BP3" s="982"/>
      <c r="BQ3" s="982"/>
      <c r="BR3" s="982"/>
      <c r="BS3" s="982"/>
      <c r="BT3" s="982"/>
      <c r="BU3" s="982"/>
      <c r="BV3" s="982"/>
      <c r="BW3" s="982"/>
      <c r="BX3" s="982"/>
      <c r="BY3" s="982"/>
      <c r="BZ3" s="982"/>
      <c r="CA3" s="982"/>
      <c r="CB3" s="982"/>
      <c r="CC3" s="982"/>
      <c r="CD3" s="982"/>
      <c r="CE3" s="982"/>
      <c r="CF3" s="982"/>
      <c r="CG3" s="982"/>
      <c r="CH3" s="984"/>
      <c r="CI3" s="984"/>
    </row>
    <row r="4" spans="1:87" x14ac:dyDescent="0.35">
      <c r="B4" s="978" t="s">
        <v>24</v>
      </c>
      <c r="C4" s="984"/>
      <c r="D4" s="987">
        <v>6160</v>
      </c>
      <c r="E4" s="987">
        <v>6145</v>
      </c>
      <c r="F4" s="987">
        <v>6130</v>
      </c>
      <c r="G4" s="987">
        <v>6125</v>
      </c>
      <c r="H4" s="987">
        <v>6073.8163733581241</v>
      </c>
      <c r="I4" s="987">
        <v>4987.7058382948853</v>
      </c>
      <c r="J4" s="987">
        <v>6294.7143678393713</v>
      </c>
      <c r="K4" s="987">
        <v>5520.3369025251068</v>
      </c>
      <c r="L4" s="987">
        <v>5603.5281004113431</v>
      </c>
      <c r="M4" s="987">
        <v>5766.2213082214039</v>
      </c>
      <c r="N4" s="987">
        <v>5426.3137287646105</v>
      </c>
      <c r="O4" s="1045">
        <v>2.9034066554983085E-2</v>
      </c>
      <c r="P4" s="1045">
        <v>-5.8948063434914877E-2</v>
      </c>
      <c r="Q4" s="988"/>
      <c r="R4" s="987">
        <v>1315</v>
      </c>
      <c r="S4" s="987">
        <v>1415</v>
      </c>
      <c r="T4" s="987">
        <v>1360</v>
      </c>
      <c r="U4" s="987">
        <v>1545</v>
      </c>
      <c r="V4" s="987">
        <v>1655</v>
      </c>
      <c r="W4" s="987">
        <v>1615</v>
      </c>
      <c r="X4" s="987">
        <v>1275</v>
      </c>
      <c r="Y4" s="987">
        <v>1650</v>
      </c>
      <c r="Z4" s="987">
        <v>1620</v>
      </c>
      <c r="AA4" s="987">
        <v>1495</v>
      </c>
      <c r="AB4" s="987">
        <v>1435</v>
      </c>
      <c r="AC4" s="987">
        <v>1555</v>
      </c>
      <c r="AD4" s="987">
        <v>1565</v>
      </c>
      <c r="AE4" s="987">
        <v>1585</v>
      </c>
      <c r="AF4" s="987">
        <v>1300</v>
      </c>
      <c r="AG4" s="987">
        <v>1605</v>
      </c>
      <c r="AH4" s="987">
        <v>1665</v>
      </c>
      <c r="AI4" s="987">
        <v>1565</v>
      </c>
      <c r="AJ4" s="987">
        <v>1314.4848997473339</v>
      </c>
      <c r="AK4" s="987">
        <v>1659.8924334130102</v>
      </c>
      <c r="AL4" s="987">
        <v>1525.2505772856737</v>
      </c>
      <c r="AM4" s="987">
        <v>1574.1884629121064</v>
      </c>
      <c r="AN4" s="987">
        <v>1247.834578191703</v>
      </c>
      <c r="AO4" s="987">
        <v>941.90909122154369</v>
      </c>
      <c r="AP4" s="987">
        <v>1495.3959256947639</v>
      </c>
      <c r="AQ4" s="987">
        <v>1302.5662431868755</v>
      </c>
      <c r="AR4" s="987">
        <v>1464.2380627238551</v>
      </c>
      <c r="AS4" s="987">
        <v>1565.1232902457257</v>
      </c>
      <c r="AT4" s="987">
        <v>1570.7384639882901</v>
      </c>
      <c r="AU4" s="987">
        <v>1694.6145508815009</v>
      </c>
      <c r="AV4" s="987">
        <v>1272.927177872738</v>
      </c>
      <c r="AW4" s="987">
        <v>1529.3505592198294</v>
      </c>
      <c r="AX4" s="987">
        <v>1389.7348408096479</v>
      </c>
      <c r="AY4" s="987">
        <v>1328.3243246228917</v>
      </c>
      <c r="AZ4" s="987">
        <v>1192.261548561424</v>
      </c>
      <c r="BA4" s="987">
        <v>1486.3690376431291</v>
      </c>
      <c r="BB4" s="987">
        <v>1393.1077138725254</v>
      </c>
      <c r="BC4" s="987">
        <v>1531.789800334265</v>
      </c>
      <c r="BD4" s="987">
        <v>1225.2024444288593</v>
      </c>
      <c r="BE4" s="987">
        <v>1541.1993172619909</v>
      </c>
      <c r="BF4" s="987">
        <v>1461.1805932467323</v>
      </c>
      <c r="BG4" s="987">
        <v>1538.6389532838216</v>
      </c>
      <c r="BH4" s="987">
        <v>1108.1323938940834</v>
      </c>
      <c r="BI4" s="1045">
        <v>-9.5551597262237942E-2</v>
      </c>
      <c r="BJ4" s="1045">
        <v>-0.27979699751584652</v>
      </c>
      <c r="BK4" s="984"/>
      <c r="BL4" s="984">
        <v>2145</v>
      </c>
      <c r="BM4" s="984">
        <v>2730</v>
      </c>
      <c r="BN4" s="984">
        <v>2905</v>
      </c>
      <c r="BO4" s="984">
        <v>3270</v>
      </c>
      <c r="BP4" s="984">
        <v>2925</v>
      </c>
      <c r="BQ4" s="984">
        <v>3115</v>
      </c>
      <c r="BR4" s="984">
        <v>2990</v>
      </c>
      <c r="BS4" s="984">
        <v>3150</v>
      </c>
      <c r="BT4" s="984">
        <v>2905</v>
      </c>
      <c r="BU4" s="984">
        <v>3230</v>
      </c>
      <c r="BV4" s="984">
        <v>2974.3773331603443</v>
      </c>
      <c r="BW4" s="984">
        <v>3099.4390401977798</v>
      </c>
      <c r="BX4" s="984">
        <v>2189.7436694132466</v>
      </c>
      <c r="BY4" s="984">
        <v>2797.9621688816396</v>
      </c>
      <c r="BZ4" s="984">
        <v>3029.3613529695808</v>
      </c>
      <c r="CA4" s="984">
        <v>3265.353014869791</v>
      </c>
      <c r="CB4" s="984">
        <v>2802.2777370925673</v>
      </c>
      <c r="CC4" s="984">
        <v>2718.0591654325399</v>
      </c>
      <c r="CD4" s="984">
        <v>2678.6305862045529</v>
      </c>
      <c r="CE4" s="984">
        <v>2924.8975142067902</v>
      </c>
      <c r="CF4" s="984">
        <v>2766.4017616908504</v>
      </c>
      <c r="CG4" s="984">
        <v>2999.8195465305539</v>
      </c>
      <c r="CH4" s="1045">
        <v>2.561526752983756E-2</v>
      </c>
      <c r="CI4" s="1045">
        <v>8.4375952933545051E-2</v>
      </c>
    </row>
    <row r="5" spans="1:87" x14ac:dyDescent="0.35">
      <c r="B5" s="989"/>
      <c r="C5" s="989" t="s">
        <v>0</v>
      </c>
      <c r="D5" s="990">
        <v>4480</v>
      </c>
      <c r="E5" s="990">
        <v>4365</v>
      </c>
      <c r="F5" s="990">
        <v>4385</v>
      </c>
      <c r="G5" s="990">
        <v>4470</v>
      </c>
      <c r="H5" s="990">
        <v>4374.4100105325597</v>
      </c>
      <c r="I5" s="990">
        <v>3298.2770757025819</v>
      </c>
      <c r="J5" s="990">
        <v>4678.3932504548748</v>
      </c>
      <c r="K5" s="990">
        <v>3914.9854051406105</v>
      </c>
      <c r="L5" s="990">
        <v>3956.5282730268473</v>
      </c>
      <c r="M5" s="990">
        <v>4132.8626444554466</v>
      </c>
      <c r="N5" s="990">
        <v>3869.0768720994633</v>
      </c>
      <c r="O5" s="1046">
        <v>4.4567954342886296E-2</v>
      </c>
      <c r="P5" s="1046">
        <v>-6.3826406790913337E-2</v>
      </c>
      <c r="Q5" s="988"/>
      <c r="R5" s="990">
        <v>870</v>
      </c>
      <c r="S5" s="990">
        <v>980</v>
      </c>
      <c r="T5" s="990">
        <v>940</v>
      </c>
      <c r="U5" s="990">
        <v>1130</v>
      </c>
      <c r="V5" s="990">
        <v>1215</v>
      </c>
      <c r="W5" s="990">
        <v>1195</v>
      </c>
      <c r="X5" s="990">
        <v>815</v>
      </c>
      <c r="Y5" s="990">
        <v>1200</v>
      </c>
      <c r="Z5" s="990">
        <v>1180</v>
      </c>
      <c r="AA5" s="990">
        <v>1070</v>
      </c>
      <c r="AB5" s="990">
        <v>1030</v>
      </c>
      <c r="AC5" s="990">
        <v>1095</v>
      </c>
      <c r="AD5" s="990">
        <v>1140</v>
      </c>
      <c r="AE5" s="990">
        <v>1115</v>
      </c>
      <c r="AF5" s="990">
        <v>915</v>
      </c>
      <c r="AG5" s="990">
        <v>1160</v>
      </c>
      <c r="AH5" s="990">
        <v>1230</v>
      </c>
      <c r="AI5" s="990">
        <v>1170</v>
      </c>
      <c r="AJ5" s="990">
        <v>868.46887169811328</v>
      </c>
      <c r="AK5" s="990">
        <v>1213.0049208192097</v>
      </c>
      <c r="AL5" s="990">
        <v>1112.7015339045818</v>
      </c>
      <c r="AM5" s="990">
        <v>1180.2346841106546</v>
      </c>
      <c r="AN5" s="990">
        <v>842.85642848844918</v>
      </c>
      <c r="AO5" s="990">
        <v>520.92151089882509</v>
      </c>
      <c r="AP5" s="990">
        <v>1061.6484540822894</v>
      </c>
      <c r="AQ5" s="990">
        <v>872.85068223301835</v>
      </c>
      <c r="AR5" s="990">
        <v>1027.875068067895</v>
      </c>
      <c r="AS5" s="990">
        <v>1175.3725526637556</v>
      </c>
      <c r="AT5" s="990">
        <v>1201.0356337235364</v>
      </c>
      <c r="AU5" s="990">
        <v>1274.109995999688</v>
      </c>
      <c r="AV5" s="990">
        <v>877.80103780377749</v>
      </c>
      <c r="AW5" s="990">
        <v>1128.8244370508598</v>
      </c>
      <c r="AX5" s="990">
        <v>977.54396789938153</v>
      </c>
      <c r="AY5" s="990">
        <v>930.81596238659176</v>
      </c>
      <c r="AZ5" s="990">
        <v>778.15436432887145</v>
      </c>
      <c r="BA5" s="990">
        <v>1050.9963896377517</v>
      </c>
      <c r="BB5" s="990">
        <v>984.284557493237</v>
      </c>
      <c r="BC5" s="990">
        <v>1143.092961566987</v>
      </c>
      <c r="BD5" s="990">
        <v>795.78091468806304</v>
      </c>
      <c r="BE5" s="990">
        <v>1127.436055522433</v>
      </c>
      <c r="BF5" s="990">
        <v>1048.9830303752242</v>
      </c>
      <c r="BG5" s="990">
        <v>1160.6626438697258</v>
      </c>
      <c r="BH5" s="990">
        <v>714.92367497807606</v>
      </c>
      <c r="BI5" s="1045">
        <v>-0.10160741256490435</v>
      </c>
      <c r="BJ5" s="1045">
        <v>-0.38403835192414448</v>
      </c>
      <c r="BK5" s="984"/>
      <c r="BL5" s="988">
        <v>1285</v>
      </c>
      <c r="BM5" s="988">
        <v>1850</v>
      </c>
      <c r="BN5" s="988">
        <v>2070</v>
      </c>
      <c r="BO5" s="988">
        <v>2410</v>
      </c>
      <c r="BP5" s="988">
        <v>2015</v>
      </c>
      <c r="BQ5" s="988">
        <v>2250</v>
      </c>
      <c r="BR5" s="988">
        <v>2125</v>
      </c>
      <c r="BS5" s="988">
        <v>2255</v>
      </c>
      <c r="BT5" s="988">
        <v>2075</v>
      </c>
      <c r="BU5" s="988">
        <v>2400</v>
      </c>
      <c r="BV5" s="988">
        <v>2081.4737925173231</v>
      </c>
      <c r="BW5" s="988">
        <v>2292.9362180152366</v>
      </c>
      <c r="BX5" s="988">
        <v>1363.7779393872743</v>
      </c>
      <c r="BY5" s="988">
        <v>1934.4991363153076</v>
      </c>
      <c r="BZ5" s="988">
        <v>2203.2476207316504</v>
      </c>
      <c r="CA5" s="988">
        <v>2475.1456297232244</v>
      </c>
      <c r="CB5" s="988">
        <v>2006.6254748546373</v>
      </c>
      <c r="CC5" s="988">
        <v>1908.3599302859734</v>
      </c>
      <c r="CD5" s="988">
        <v>1829.1507539666231</v>
      </c>
      <c r="CE5" s="988">
        <v>2127.3775190602241</v>
      </c>
      <c r="CF5" s="988">
        <v>1923.2169702104961</v>
      </c>
      <c r="CG5" s="988">
        <v>2209.64567424495</v>
      </c>
      <c r="CH5" s="1045">
        <v>3.8671159419353174E-2</v>
      </c>
      <c r="CI5" s="1045">
        <v>0.14893208019223336</v>
      </c>
    </row>
    <row r="6" spans="1:87" x14ac:dyDescent="0.35">
      <c r="B6" s="989"/>
      <c r="C6" s="989" t="s">
        <v>8</v>
      </c>
      <c r="D6" s="990">
        <v>405</v>
      </c>
      <c r="E6" s="990">
        <v>490</v>
      </c>
      <c r="F6" s="990">
        <v>480</v>
      </c>
      <c r="G6" s="990">
        <v>465</v>
      </c>
      <c r="H6" s="990">
        <v>457.82139999999998</v>
      </c>
      <c r="I6" s="990">
        <v>447.62088000000006</v>
      </c>
      <c r="J6" s="990">
        <v>485.15182000000004</v>
      </c>
      <c r="K6" s="990">
        <v>480.00369999999998</v>
      </c>
      <c r="L6" s="990">
        <v>507.43560000000002</v>
      </c>
      <c r="M6" s="990">
        <v>512.19298000000003</v>
      </c>
      <c r="N6" s="990">
        <v>491.22368019631813</v>
      </c>
      <c r="O6" s="1046">
        <v>9.3753374812488577E-3</v>
      </c>
      <c r="P6" s="1046">
        <v>-4.0940232729628434E-2</v>
      </c>
      <c r="Q6" s="988"/>
      <c r="R6" s="990">
        <v>95</v>
      </c>
      <c r="S6" s="990">
        <v>95</v>
      </c>
      <c r="T6" s="990">
        <v>95</v>
      </c>
      <c r="U6" s="990">
        <v>80</v>
      </c>
      <c r="V6" s="990">
        <v>115</v>
      </c>
      <c r="W6" s="990">
        <v>110</v>
      </c>
      <c r="X6" s="990">
        <v>130</v>
      </c>
      <c r="Y6" s="990">
        <v>120</v>
      </c>
      <c r="Z6" s="990">
        <v>120</v>
      </c>
      <c r="AA6" s="990">
        <v>120</v>
      </c>
      <c r="AB6" s="990">
        <v>115</v>
      </c>
      <c r="AC6" s="990">
        <v>125</v>
      </c>
      <c r="AD6" s="990">
        <v>100</v>
      </c>
      <c r="AE6" s="990">
        <v>140</v>
      </c>
      <c r="AF6" s="990">
        <v>115</v>
      </c>
      <c r="AG6" s="990">
        <v>115</v>
      </c>
      <c r="AH6" s="990">
        <v>120</v>
      </c>
      <c r="AI6" s="990">
        <v>120</v>
      </c>
      <c r="AJ6" s="990">
        <v>111.4571283018868</v>
      </c>
      <c r="AK6" s="990">
        <v>118.81441169811319</v>
      </c>
      <c r="AL6" s="990">
        <v>119.06663113006395</v>
      </c>
      <c r="AM6" s="990">
        <v>108.48322886993604</v>
      </c>
      <c r="AN6" s="990">
        <v>107.64875596927972</v>
      </c>
      <c r="AO6" s="990">
        <v>109.94480403072028</v>
      </c>
      <c r="AP6" s="990">
        <v>115.38638519356425</v>
      </c>
      <c r="AQ6" s="990">
        <v>114.64093480643575</v>
      </c>
      <c r="AR6" s="990">
        <v>117.84114183023325</v>
      </c>
      <c r="AS6" s="990">
        <v>124.97457816976673</v>
      </c>
      <c r="AT6" s="990">
        <v>115.61896522517587</v>
      </c>
      <c r="AU6" s="990">
        <v>126.71713477482413</v>
      </c>
      <c r="AV6" s="990">
        <v>116.96099674261313</v>
      </c>
      <c r="AW6" s="990">
        <v>123.95054325738687</v>
      </c>
      <c r="AX6" s="990">
        <v>115.7780320907805</v>
      </c>
      <c r="AY6" s="990">
        <v>123.31412790921948</v>
      </c>
      <c r="AZ6" s="990">
        <v>115.65744968302469</v>
      </c>
      <c r="BA6" s="990">
        <v>126.29855031697532</v>
      </c>
      <c r="BB6" s="990">
        <v>132.38726884092728</v>
      </c>
      <c r="BC6" s="990">
        <v>133.09233115907273</v>
      </c>
      <c r="BD6" s="990">
        <v>132.40690213190214</v>
      </c>
      <c r="BE6" s="990">
        <v>125.95951786809786</v>
      </c>
      <c r="BF6" s="990">
        <v>132.41971845886556</v>
      </c>
      <c r="BG6" s="990">
        <v>121.40684154113444</v>
      </c>
      <c r="BH6" s="990">
        <v>115.04932991575393</v>
      </c>
      <c r="BI6" s="1045">
        <v>-0.13109265405859893</v>
      </c>
      <c r="BJ6" s="1045">
        <v>-5.2365348976041726E-2</v>
      </c>
      <c r="BK6" s="984"/>
      <c r="BL6" s="988">
        <v>215</v>
      </c>
      <c r="BM6" s="988">
        <v>190</v>
      </c>
      <c r="BN6" s="988">
        <v>175</v>
      </c>
      <c r="BO6" s="988">
        <v>225</v>
      </c>
      <c r="BP6" s="988">
        <v>250</v>
      </c>
      <c r="BQ6" s="988">
        <v>240</v>
      </c>
      <c r="BR6" s="988">
        <v>240</v>
      </c>
      <c r="BS6" s="988">
        <v>240</v>
      </c>
      <c r="BT6" s="988">
        <v>230</v>
      </c>
      <c r="BU6" s="988">
        <v>240</v>
      </c>
      <c r="BV6" s="988">
        <v>230.27153999999999</v>
      </c>
      <c r="BW6" s="988">
        <v>227.54986</v>
      </c>
      <c r="BX6" s="988">
        <v>217.59356</v>
      </c>
      <c r="BY6" s="988">
        <v>230.02732</v>
      </c>
      <c r="BZ6" s="988">
        <v>242.81572</v>
      </c>
      <c r="CA6" s="988">
        <v>242.33609999999999</v>
      </c>
      <c r="CB6" s="988">
        <v>240.91154</v>
      </c>
      <c r="CC6" s="988">
        <v>239.09215999999998</v>
      </c>
      <c r="CD6" s="988">
        <v>241.95600000000002</v>
      </c>
      <c r="CE6" s="988">
        <v>265.4796</v>
      </c>
      <c r="CF6" s="988">
        <v>258.36642000000001</v>
      </c>
      <c r="CG6" s="988">
        <v>253.82656</v>
      </c>
      <c r="CH6" s="1045">
        <v>-4.3894295456223364E-2</v>
      </c>
      <c r="CI6" s="1045">
        <v>-1.7571401113194218E-2</v>
      </c>
    </row>
    <row r="7" spans="1:87" x14ac:dyDescent="0.35">
      <c r="B7" s="989"/>
      <c r="C7" s="989" t="s">
        <v>15</v>
      </c>
      <c r="D7" s="990">
        <v>365</v>
      </c>
      <c r="E7" s="990">
        <v>390</v>
      </c>
      <c r="F7" s="990">
        <v>360</v>
      </c>
      <c r="G7" s="990">
        <v>345</v>
      </c>
      <c r="H7" s="990">
        <v>356.3391414125814</v>
      </c>
      <c r="I7" s="990">
        <v>337.22154999999998</v>
      </c>
      <c r="J7" s="990">
        <v>273.24279999999999</v>
      </c>
      <c r="K7" s="990">
        <v>262.63049999999998</v>
      </c>
      <c r="L7" s="990">
        <v>275.31747999999999</v>
      </c>
      <c r="M7" s="990">
        <v>253.74511000000001</v>
      </c>
      <c r="N7" s="990">
        <v>188.91501124101589</v>
      </c>
      <c r="O7" s="1046">
        <v>-7.8354523657560682E-2</v>
      </c>
      <c r="P7" s="1046">
        <v>-0.25549299751622456</v>
      </c>
      <c r="Q7" s="988"/>
      <c r="R7" s="990">
        <v>105</v>
      </c>
      <c r="S7" s="990">
        <v>115</v>
      </c>
      <c r="T7" s="990">
        <v>100</v>
      </c>
      <c r="U7" s="990">
        <v>100</v>
      </c>
      <c r="V7" s="990">
        <v>90</v>
      </c>
      <c r="W7" s="990">
        <v>100</v>
      </c>
      <c r="X7" s="990">
        <v>100</v>
      </c>
      <c r="Y7" s="990">
        <v>105</v>
      </c>
      <c r="Z7" s="990">
        <v>100</v>
      </c>
      <c r="AA7" s="990">
        <v>85</v>
      </c>
      <c r="AB7" s="990">
        <v>95</v>
      </c>
      <c r="AC7" s="990">
        <v>85</v>
      </c>
      <c r="AD7" s="990">
        <v>95</v>
      </c>
      <c r="AE7" s="990">
        <v>95</v>
      </c>
      <c r="AF7" s="990">
        <v>90</v>
      </c>
      <c r="AG7" s="990">
        <v>85</v>
      </c>
      <c r="AH7" s="990">
        <v>90</v>
      </c>
      <c r="AI7" s="990">
        <v>90</v>
      </c>
      <c r="AJ7" s="990">
        <v>85.149501412581387</v>
      </c>
      <c r="AK7" s="990">
        <v>98.594069999999988</v>
      </c>
      <c r="AL7" s="990">
        <v>78.519019999999998</v>
      </c>
      <c r="AM7" s="990">
        <v>94.076549999999997</v>
      </c>
      <c r="AN7" s="990">
        <v>97.866374477791112</v>
      </c>
      <c r="AO7" s="990">
        <v>86.809065522208883</v>
      </c>
      <c r="AP7" s="990">
        <v>70.809776601101504</v>
      </c>
      <c r="AQ7" s="990">
        <v>81.736333398898495</v>
      </c>
      <c r="AR7" s="990">
        <v>83.366053265613232</v>
      </c>
      <c r="AS7" s="990">
        <v>75.306236734386758</v>
      </c>
      <c r="AT7" s="990">
        <v>50.599529350649348</v>
      </c>
      <c r="AU7" s="990">
        <v>63.970980649350651</v>
      </c>
      <c r="AV7" s="990">
        <v>66.248493766233764</v>
      </c>
      <c r="AW7" s="990">
        <v>64.497406233766242</v>
      </c>
      <c r="AX7" s="990">
        <v>66.579855130557519</v>
      </c>
      <c r="AY7" s="990">
        <v>65.304744869442487</v>
      </c>
      <c r="AZ7" s="990">
        <v>70.734834989414253</v>
      </c>
      <c r="BA7" s="990">
        <v>72.676575010585751</v>
      </c>
      <c r="BB7" s="990">
        <v>60.369301849432794</v>
      </c>
      <c r="BC7" s="990">
        <v>71.536768150567198</v>
      </c>
      <c r="BD7" s="990">
        <v>70.814278048780494</v>
      </c>
      <c r="BE7" s="990">
        <v>59.491521951219511</v>
      </c>
      <c r="BF7" s="990">
        <v>60.46161099644128</v>
      </c>
      <c r="BG7" s="990">
        <v>62.977699003558719</v>
      </c>
      <c r="BH7" s="990">
        <v>49.912983827768791</v>
      </c>
      <c r="BI7" s="1045">
        <v>-0.29515649664060439</v>
      </c>
      <c r="BJ7" s="1045">
        <v>-0.20744986530949105</v>
      </c>
      <c r="BK7" s="984"/>
      <c r="BL7" s="988">
        <v>175</v>
      </c>
      <c r="BM7" s="988">
        <v>220</v>
      </c>
      <c r="BN7" s="988">
        <v>200</v>
      </c>
      <c r="BO7" s="988">
        <v>190</v>
      </c>
      <c r="BP7" s="988">
        <v>205</v>
      </c>
      <c r="BQ7" s="988">
        <v>185</v>
      </c>
      <c r="BR7" s="988">
        <v>180</v>
      </c>
      <c r="BS7" s="988">
        <v>190</v>
      </c>
      <c r="BT7" s="988">
        <v>175</v>
      </c>
      <c r="BU7" s="988">
        <v>180</v>
      </c>
      <c r="BV7" s="988">
        <v>183.74357141258139</v>
      </c>
      <c r="BW7" s="988">
        <v>172.59557000000001</v>
      </c>
      <c r="BX7" s="988">
        <v>184.67543999999998</v>
      </c>
      <c r="BY7" s="988">
        <v>152.54611</v>
      </c>
      <c r="BZ7" s="988">
        <v>158.67228999999998</v>
      </c>
      <c r="CA7" s="988">
        <v>114.57051</v>
      </c>
      <c r="CB7" s="988">
        <v>130.74590000000001</v>
      </c>
      <c r="CC7" s="988">
        <v>131.88460000000001</v>
      </c>
      <c r="CD7" s="988">
        <v>143.41140999999999</v>
      </c>
      <c r="CE7" s="988">
        <v>131.90607</v>
      </c>
      <c r="CF7" s="988">
        <v>130.3058</v>
      </c>
      <c r="CG7" s="988">
        <v>123.43931000000001</v>
      </c>
      <c r="CH7" s="1045">
        <v>-6.4187796664702312E-2</v>
      </c>
      <c r="CI7" s="1045">
        <v>-5.2695198525315012E-2</v>
      </c>
    </row>
    <row r="8" spans="1:87" x14ac:dyDescent="0.35">
      <c r="B8" s="989"/>
      <c r="C8" s="989" t="s">
        <v>1</v>
      </c>
      <c r="D8" s="990">
        <v>710</v>
      </c>
      <c r="E8" s="990">
        <v>715</v>
      </c>
      <c r="F8" s="990">
        <v>720</v>
      </c>
      <c r="G8" s="990">
        <v>665</v>
      </c>
      <c r="H8" s="990">
        <v>716.37891437287317</v>
      </c>
      <c r="I8" s="990">
        <v>704.21686006867185</v>
      </c>
      <c r="J8" s="990">
        <v>652.1233991440422</v>
      </c>
      <c r="K8" s="990">
        <v>663.1233991440422</v>
      </c>
      <c r="L8" s="990">
        <v>674.1233991440422</v>
      </c>
      <c r="M8" s="990">
        <v>676.53912552550389</v>
      </c>
      <c r="N8" s="990">
        <v>685.64569380017929</v>
      </c>
      <c r="O8" s="1046">
        <v>3.5835076849861647E-3</v>
      </c>
      <c r="P8" s="1046">
        <v>1.3460519770533308E-2</v>
      </c>
      <c r="Q8" s="988"/>
      <c r="R8" s="990">
        <v>200</v>
      </c>
      <c r="S8" s="990">
        <v>175</v>
      </c>
      <c r="T8" s="990">
        <v>180</v>
      </c>
      <c r="U8" s="990">
        <v>190</v>
      </c>
      <c r="V8" s="990">
        <v>190</v>
      </c>
      <c r="W8" s="990">
        <v>160</v>
      </c>
      <c r="X8" s="990">
        <v>190</v>
      </c>
      <c r="Y8" s="990">
        <v>180</v>
      </c>
      <c r="Z8" s="990">
        <v>175</v>
      </c>
      <c r="AA8" s="990">
        <v>170</v>
      </c>
      <c r="AB8" s="990">
        <v>140</v>
      </c>
      <c r="AC8" s="990">
        <v>205</v>
      </c>
      <c r="AD8" s="990">
        <v>185</v>
      </c>
      <c r="AE8" s="990">
        <v>190</v>
      </c>
      <c r="AF8" s="990">
        <v>140</v>
      </c>
      <c r="AG8" s="990">
        <v>200</v>
      </c>
      <c r="AH8" s="990">
        <v>180</v>
      </c>
      <c r="AI8" s="990">
        <v>145</v>
      </c>
      <c r="AJ8" s="990">
        <v>204</v>
      </c>
      <c r="AK8" s="990">
        <v>188.79226177563464</v>
      </c>
      <c r="AL8" s="990">
        <v>174.19652661717544</v>
      </c>
      <c r="AM8" s="990">
        <v>149.39012598006315</v>
      </c>
      <c r="AN8" s="990">
        <v>150</v>
      </c>
      <c r="AO8" s="990">
        <v>175.49612974710641</v>
      </c>
      <c r="AP8" s="990">
        <v>196.28350601702576</v>
      </c>
      <c r="AQ8" s="990">
        <v>182.43722430453971</v>
      </c>
      <c r="AR8" s="990">
        <v>184</v>
      </c>
      <c r="AS8" s="990">
        <v>136.98602311770279</v>
      </c>
      <c r="AT8" s="990">
        <v>152.75318612881492</v>
      </c>
      <c r="AU8" s="990">
        <v>178.38418989752452</v>
      </c>
      <c r="AV8" s="990">
        <v>163</v>
      </c>
      <c r="AW8" s="990">
        <v>160.98602311770279</v>
      </c>
      <c r="AX8" s="990">
        <v>178.75318612881492</v>
      </c>
      <c r="AY8" s="990">
        <v>160.38418989752452</v>
      </c>
      <c r="AZ8" s="990">
        <v>180</v>
      </c>
      <c r="BA8" s="990">
        <v>189.98602311770279</v>
      </c>
      <c r="BB8" s="990">
        <v>167.75318612881492</v>
      </c>
      <c r="BC8" s="990">
        <v>136.38418989752452</v>
      </c>
      <c r="BD8" s="990">
        <v>178</v>
      </c>
      <c r="BE8" s="990">
        <v>180.65907236012703</v>
      </c>
      <c r="BF8" s="990">
        <v>171.77233385608764</v>
      </c>
      <c r="BG8" s="990">
        <v>146.10771930928922</v>
      </c>
      <c r="BH8" s="990">
        <v>180</v>
      </c>
      <c r="BI8" s="1045">
        <v>1.1235955056179803E-2</v>
      </c>
      <c r="BJ8" s="1045">
        <v>0.23196776221635251</v>
      </c>
      <c r="BK8" s="984"/>
      <c r="BL8" s="988">
        <v>365</v>
      </c>
      <c r="BM8" s="988">
        <v>375</v>
      </c>
      <c r="BN8" s="988">
        <v>370</v>
      </c>
      <c r="BO8" s="988">
        <v>350</v>
      </c>
      <c r="BP8" s="988">
        <v>370</v>
      </c>
      <c r="BQ8" s="988">
        <v>345</v>
      </c>
      <c r="BR8" s="988">
        <v>345</v>
      </c>
      <c r="BS8" s="988">
        <v>375</v>
      </c>
      <c r="BT8" s="988">
        <v>340</v>
      </c>
      <c r="BU8" s="988">
        <v>325</v>
      </c>
      <c r="BV8" s="988">
        <v>392.79226177563464</v>
      </c>
      <c r="BW8" s="988">
        <v>323.58665259723858</v>
      </c>
      <c r="BX8" s="988">
        <v>325.49612974710641</v>
      </c>
      <c r="BY8" s="988">
        <v>378.7207303215655</v>
      </c>
      <c r="BZ8" s="988">
        <v>320.98602311770276</v>
      </c>
      <c r="CA8" s="988">
        <v>331.13737602633944</v>
      </c>
      <c r="CB8" s="988">
        <v>323.98602311770276</v>
      </c>
      <c r="CC8" s="988">
        <v>339.13737602633944</v>
      </c>
      <c r="CD8" s="988">
        <v>369.98602311770276</v>
      </c>
      <c r="CE8" s="988">
        <v>304.13737602633944</v>
      </c>
      <c r="CF8" s="988">
        <v>358.65907236012703</v>
      </c>
      <c r="CG8" s="988">
        <v>317.88005316537686</v>
      </c>
      <c r="CH8" s="1045">
        <v>4.5185755590418708E-2</v>
      </c>
      <c r="CI8" s="1045">
        <v>-0.11369855759233172</v>
      </c>
    </row>
    <row r="9" spans="1:87" x14ac:dyDescent="0.35">
      <c r="B9" s="991"/>
      <c r="C9" s="992" t="s">
        <v>2</v>
      </c>
      <c r="D9" s="992">
        <v>200</v>
      </c>
      <c r="E9" s="992">
        <v>185</v>
      </c>
      <c r="F9" s="992">
        <v>185</v>
      </c>
      <c r="G9" s="992">
        <v>180</v>
      </c>
      <c r="H9" s="992">
        <v>168.86690704011022</v>
      </c>
      <c r="I9" s="992">
        <v>200.36947252363217</v>
      </c>
      <c r="J9" s="992">
        <v>205.80309824045412</v>
      </c>
      <c r="K9" s="992">
        <v>199.59389824045411</v>
      </c>
      <c r="L9" s="992">
        <v>190.12334824045411</v>
      </c>
      <c r="M9" s="992">
        <v>190.88144824045412</v>
      </c>
      <c r="N9" s="992">
        <v>191.45247142763401</v>
      </c>
      <c r="O9" s="1047">
        <v>3.9874113674940315E-3</v>
      </c>
      <c r="P9" s="1047">
        <v>2.9915069926573779E-3</v>
      </c>
      <c r="Q9" s="988"/>
      <c r="R9" s="992">
        <v>45</v>
      </c>
      <c r="S9" s="992">
        <v>50</v>
      </c>
      <c r="T9" s="992">
        <v>45</v>
      </c>
      <c r="U9" s="992">
        <v>45</v>
      </c>
      <c r="V9" s="992">
        <v>45</v>
      </c>
      <c r="W9" s="992">
        <v>50</v>
      </c>
      <c r="X9" s="992">
        <v>40</v>
      </c>
      <c r="Y9" s="992">
        <v>45</v>
      </c>
      <c r="Z9" s="992">
        <v>45</v>
      </c>
      <c r="AA9" s="992">
        <v>50</v>
      </c>
      <c r="AB9" s="992">
        <v>45</v>
      </c>
      <c r="AC9" s="992">
        <v>45</v>
      </c>
      <c r="AD9" s="992">
        <v>45</v>
      </c>
      <c r="AE9" s="992">
        <v>45</v>
      </c>
      <c r="AF9" s="992">
        <v>40</v>
      </c>
      <c r="AG9" s="992">
        <v>45</v>
      </c>
      <c r="AH9" s="992">
        <v>45</v>
      </c>
      <c r="AI9" s="992">
        <v>40</v>
      </c>
      <c r="AJ9" s="992">
        <v>45.409398334752552</v>
      </c>
      <c r="AK9" s="992">
        <v>40.686769120052553</v>
      </c>
      <c r="AL9" s="992">
        <v>40.766865633852547</v>
      </c>
      <c r="AM9" s="992">
        <v>42.003873951452547</v>
      </c>
      <c r="AN9" s="992">
        <v>49.463019256183038</v>
      </c>
      <c r="AO9" s="992">
        <v>48.737581022683038</v>
      </c>
      <c r="AP9" s="992">
        <v>51.267803800783042</v>
      </c>
      <c r="AQ9" s="992">
        <v>50.901068443983036</v>
      </c>
      <c r="AR9" s="992">
        <v>51.155799560113529</v>
      </c>
      <c r="AS9" s="992">
        <v>52.483899560113528</v>
      </c>
      <c r="AT9" s="992">
        <v>50.731149560113529</v>
      </c>
      <c r="AU9" s="992">
        <v>51.432249560113533</v>
      </c>
      <c r="AV9" s="992">
        <v>48.916649560113527</v>
      </c>
      <c r="AW9" s="992">
        <v>51.092149560113526</v>
      </c>
      <c r="AX9" s="992">
        <v>51.079799560113528</v>
      </c>
      <c r="AY9" s="992">
        <v>48.505299560113528</v>
      </c>
      <c r="AZ9" s="992">
        <v>47.71489956011353</v>
      </c>
      <c r="BA9" s="992">
        <v>46.411499560113526</v>
      </c>
      <c r="BB9" s="992">
        <v>48.313399560113524</v>
      </c>
      <c r="BC9" s="992">
        <v>47.683549560113534</v>
      </c>
      <c r="BD9" s="992">
        <v>48.20034956011353</v>
      </c>
      <c r="BE9" s="992">
        <v>47.653149560113533</v>
      </c>
      <c r="BF9" s="992">
        <v>47.54389956011353</v>
      </c>
      <c r="BG9" s="992">
        <v>47.484049560113533</v>
      </c>
      <c r="BH9" s="992">
        <v>48.246405172484629</v>
      </c>
      <c r="BI9" s="1056">
        <v>9.5550370052110978E-4</v>
      </c>
      <c r="BJ9" s="1056">
        <v>1.6054983082392171E-2</v>
      </c>
      <c r="BK9" s="984"/>
      <c r="BL9" s="992">
        <v>105</v>
      </c>
      <c r="BM9" s="992">
        <v>95</v>
      </c>
      <c r="BN9" s="992">
        <v>90</v>
      </c>
      <c r="BO9" s="992">
        <v>95</v>
      </c>
      <c r="BP9" s="992">
        <v>85</v>
      </c>
      <c r="BQ9" s="992">
        <v>95</v>
      </c>
      <c r="BR9" s="992">
        <v>90</v>
      </c>
      <c r="BS9" s="992">
        <v>90</v>
      </c>
      <c r="BT9" s="992">
        <v>85</v>
      </c>
      <c r="BU9" s="992">
        <v>85</v>
      </c>
      <c r="BV9" s="992">
        <v>86.096167454805112</v>
      </c>
      <c r="BW9" s="992">
        <v>82.770739585305094</v>
      </c>
      <c r="BX9" s="992">
        <v>98.200600278866077</v>
      </c>
      <c r="BY9" s="992">
        <v>102.16887224476608</v>
      </c>
      <c r="BZ9" s="992">
        <v>103.63969912022705</v>
      </c>
      <c r="CA9" s="992">
        <v>102.16339912022707</v>
      </c>
      <c r="CB9" s="992">
        <v>100.00879912022705</v>
      </c>
      <c r="CC9" s="992">
        <v>99.585099120227056</v>
      </c>
      <c r="CD9" s="992">
        <v>94.126399120227063</v>
      </c>
      <c r="CE9" s="992">
        <v>95.996949120227058</v>
      </c>
      <c r="CF9" s="992">
        <v>95.85349912022707</v>
      </c>
      <c r="CG9" s="992">
        <v>95.027949120227063</v>
      </c>
      <c r="CH9" s="1051">
        <v>-1.0094070789545717E-2</v>
      </c>
      <c r="CI9" s="1051">
        <v>-8.6126224663383155E-3</v>
      </c>
    </row>
    <row r="10" spans="1:87" x14ac:dyDescent="0.35">
      <c r="B10" s="1030" t="s">
        <v>36</v>
      </c>
      <c r="D10" s="1036">
        <v>30</v>
      </c>
      <c r="E10" s="1036">
        <v>30</v>
      </c>
      <c r="F10" s="1036">
        <v>30</v>
      </c>
      <c r="G10" s="1040">
        <v>10</v>
      </c>
      <c r="H10" s="1040">
        <v>2.0553724172843388</v>
      </c>
      <c r="I10" s="1040">
        <v>-83.635707465801829</v>
      </c>
      <c r="J10" s="1040">
        <v>-92.948876195022393</v>
      </c>
      <c r="K10" s="1040">
        <v>42.76314870889064</v>
      </c>
      <c r="L10" s="1040">
        <v>11.289702265970977</v>
      </c>
      <c r="M10" s="1036">
        <v>15.552025392916107</v>
      </c>
      <c r="N10" s="993">
        <v>0</v>
      </c>
      <c r="O10" s="1036">
        <v>0.37754079129194351</v>
      </c>
      <c r="P10" s="1048">
        <v>-1</v>
      </c>
      <c r="Q10" s="988"/>
      <c r="R10" s="1036">
        <v>65</v>
      </c>
      <c r="S10" s="1036">
        <v>-40</v>
      </c>
      <c r="T10" s="1036">
        <v>60</v>
      </c>
      <c r="U10" s="1036">
        <v>-5</v>
      </c>
      <c r="V10" s="1036">
        <v>25</v>
      </c>
      <c r="W10" s="1036">
        <v>-45</v>
      </c>
      <c r="X10" s="1036">
        <v>150</v>
      </c>
      <c r="Y10" s="1036">
        <v>60</v>
      </c>
      <c r="Z10" s="1036">
        <v>-105</v>
      </c>
      <c r="AA10" s="1036">
        <v>-75</v>
      </c>
      <c r="AB10" s="1036">
        <v>-60</v>
      </c>
      <c r="AC10" s="1036">
        <v>75</v>
      </c>
      <c r="AD10" s="1036">
        <v>-10</v>
      </c>
      <c r="AE10" s="1036">
        <v>25</v>
      </c>
      <c r="AF10" s="1036">
        <v>-5</v>
      </c>
      <c r="AG10" s="1036">
        <v>55</v>
      </c>
      <c r="AH10" s="1036">
        <v>-20</v>
      </c>
      <c r="AI10" s="1036">
        <v>-20</v>
      </c>
      <c r="AJ10" s="1036">
        <v>12.188790193236848</v>
      </c>
      <c r="AK10" s="1036">
        <v>-26.456840846936046</v>
      </c>
      <c r="AL10" s="1036">
        <v>-29.140944913994538</v>
      </c>
      <c r="AM10" s="1036">
        <v>45.464367984978075</v>
      </c>
      <c r="AN10" s="1036">
        <v>53.747878497737702</v>
      </c>
      <c r="AO10" s="1036">
        <v>24.803950263688535</v>
      </c>
      <c r="AP10" s="1036">
        <v>-111.53326566469633</v>
      </c>
      <c r="AQ10" s="1036">
        <v>-50.654270562531742</v>
      </c>
      <c r="AR10" s="1036">
        <v>-29.303095800149173</v>
      </c>
      <c r="AS10" s="1036">
        <v>18.218104029757061</v>
      </c>
      <c r="AT10" s="1036">
        <v>-42.682362491388808</v>
      </c>
      <c r="AU10" s="1036">
        <v>-39.181521933241477</v>
      </c>
      <c r="AV10" s="1036">
        <v>24.188643668363468</v>
      </c>
      <c r="AW10" s="1036">
        <v>-1.9339937360023418</v>
      </c>
      <c r="AX10" s="1036">
        <v>-2.4031577360089131</v>
      </c>
      <c r="AY10" s="1036">
        <v>22.911656512538425</v>
      </c>
      <c r="AZ10" s="1036">
        <v>33.335645532164385</v>
      </c>
      <c r="BA10" s="1036">
        <v>7.5610511943385434</v>
      </c>
      <c r="BB10" s="1036">
        <v>-6.3629682504159968</v>
      </c>
      <c r="BC10" s="1036">
        <v>-23.244026210115958</v>
      </c>
      <c r="BD10" s="1036">
        <v>21.601082094953632</v>
      </c>
      <c r="BE10" s="1036">
        <v>34.935031640895367</v>
      </c>
      <c r="BF10" s="1036">
        <v>-22.14917013126907</v>
      </c>
      <c r="BG10" s="1036">
        <v>-18.834918211663819</v>
      </c>
      <c r="BH10" s="1036">
        <v>-21.799999999999983</v>
      </c>
      <c r="BI10" s="1045" t="s">
        <v>253</v>
      </c>
      <c r="BJ10" s="1045" t="s">
        <v>253</v>
      </c>
      <c r="BK10" s="984"/>
      <c r="BL10" s="1036">
        <v>325</v>
      </c>
      <c r="BM10" s="1036">
        <v>25</v>
      </c>
      <c r="BN10" s="1036">
        <v>55</v>
      </c>
      <c r="BO10" s="1036">
        <v>-20</v>
      </c>
      <c r="BP10" s="1036">
        <v>210</v>
      </c>
      <c r="BQ10" s="1036">
        <v>-180</v>
      </c>
      <c r="BR10" s="1036">
        <v>15</v>
      </c>
      <c r="BS10" s="1036">
        <v>15</v>
      </c>
      <c r="BT10" s="1036">
        <v>50</v>
      </c>
      <c r="BU10" s="1036">
        <v>-40</v>
      </c>
      <c r="BV10" s="1036">
        <v>-14.268050653699198</v>
      </c>
      <c r="BW10" s="1036">
        <v>16.323423070983537</v>
      </c>
      <c r="BX10" s="1036">
        <v>78.551828761426236</v>
      </c>
      <c r="BY10" s="1036">
        <v>-162.18753622722807</v>
      </c>
      <c r="BZ10" s="1036">
        <v>-11.084991770392111</v>
      </c>
      <c r="CA10" s="1036">
        <v>-81.863884424630285</v>
      </c>
      <c r="CB10" s="1036">
        <v>22.254649932361126</v>
      </c>
      <c r="CC10" s="1036">
        <v>20.50849877652951</v>
      </c>
      <c r="CD10" s="1036">
        <v>40.896696726502931</v>
      </c>
      <c r="CE10" s="1036">
        <v>-29.606994460531954</v>
      </c>
      <c r="CF10" s="1036">
        <v>56.536113735849</v>
      </c>
      <c r="CG10" s="1036">
        <v>-40.984088342932893</v>
      </c>
      <c r="CH10" s="1045" t="s">
        <v>253</v>
      </c>
      <c r="CI10" s="1045" t="s">
        <v>253</v>
      </c>
    </row>
    <row r="11" spans="1:87" x14ac:dyDescent="0.35">
      <c r="B11" s="994" t="s">
        <v>14</v>
      </c>
      <c r="C11" s="995"/>
      <c r="D11" s="996">
        <v>6190</v>
      </c>
      <c r="E11" s="996">
        <v>6075</v>
      </c>
      <c r="F11" s="996">
        <v>6160</v>
      </c>
      <c r="G11" s="996">
        <v>6135</v>
      </c>
      <c r="H11" s="997">
        <v>6075.8717457754083</v>
      </c>
      <c r="I11" s="997">
        <v>4904.0701308290836</v>
      </c>
      <c r="J11" s="997">
        <v>6201.7654916443489</v>
      </c>
      <c r="K11" s="997">
        <v>5563.1000512339979</v>
      </c>
      <c r="L11" s="997">
        <v>5614.8178026773139</v>
      </c>
      <c r="M11" s="996">
        <v>5781.7733336143201</v>
      </c>
      <c r="N11" s="997">
        <v>5426.3137287646105</v>
      </c>
      <c r="O11" s="1049">
        <v>2.9734808288417902E-2</v>
      </c>
      <c r="P11" s="1049">
        <v>-6.1479339354783002E-2</v>
      </c>
      <c r="Q11" s="988"/>
      <c r="R11" s="996">
        <v>1380</v>
      </c>
      <c r="S11" s="996">
        <v>1375</v>
      </c>
      <c r="T11" s="996">
        <v>1430</v>
      </c>
      <c r="U11" s="996">
        <v>1540</v>
      </c>
      <c r="V11" s="996">
        <v>1680</v>
      </c>
      <c r="W11" s="996">
        <v>1570</v>
      </c>
      <c r="X11" s="996">
        <v>1435</v>
      </c>
      <c r="Y11" s="996">
        <v>1710</v>
      </c>
      <c r="Z11" s="996">
        <v>1515</v>
      </c>
      <c r="AA11" s="996">
        <v>1430</v>
      </c>
      <c r="AB11" s="996">
        <v>1365</v>
      </c>
      <c r="AC11" s="996">
        <v>1630</v>
      </c>
      <c r="AD11" s="996">
        <v>1555</v>
      </c>
      <c r="AE11" s="996">
        <v>1610</v>
      </c>
      <c r="AF11" s="996">
        <v>1295</v>
      </c>
      <c r="AG11" s="996">
        <v>1660</v>
      </c>
      <c r="AH11" s="996">
        <v>1645</v>
      </c>
      <c r="AI11" s="996">
        <v>1545</v>
      </c>
      <c r="AJ11" s="996">
        <v>1326.6736899405707</v>
      </c>
      <c r="AK11" s="996">
        <v>1633.4355925660741</v>
      </c>
      <c r="AL11" s="996">
        <v>1496.109632371679</v>
      </c>
      <c r="AM11" s="996">
        <v>1619.6528308970844</v>
      </c>
      <c r="AN11" s="996">
        <v>1301.5824566894407</v>
      </c>
      <c r="AO11" s="996">
        <v>966.71304148523222</v>
      </c>
      <c r="AP11" s="996">
        <v>1383.8626600300677</v>
      </c>
      <c r="AQ11" s="996">
        <v>1251.9119726243437</v>
      </c>
      <c r="AR11" s="996">
        <v>1434.934966923706</v>
      </c>
      <c r="AS11" s="996">
        <v>1583.3413942754828</v>
      </c>
      <c r="AT11" s="996">
        <v>1528.0561014969012</v>
      </c>
      <c r="AU11" s="996">
        <v>1655.4330289482593</v>
      </c>
      <c r="AV11" s="996">
        <v>1297.1158215411015</v>
      </c>
      <c r="AW11" s="996">
        <v>1527.4165654838271</v>
      </c>
      <c r="AX11" s="996">
        <v>1387.3316830736389</v>
      </c>
      <c r="AY11" s="996">
        <v>1351.2359811354302</v>
      </c>
      <c r="AZ11" s="996">
        <v>1225.5971940935883</v>
      </c>
      <c r="BA11" s="996">
        <v>1493.9300888374676</v>
      </c>
      <c r="BB11" s="996">
        <v>1386.7447456221093</v>
      </c>
      <c r="BC11" s="996">
        <v>1508.5457741241491</v>
      </c>
      <c r="BD11" s="996">
        <v>1246.8035265238129</v>
      </c>
      <c r="BE11" s="996">
        <v>1576.1343489028864</v>
      </c>
      <c r="BF11" s="996">
        <v>1439.0314231154632</v>
      </c>
      <c r="BG11" s="996">
        <v>1519.8040350721578</v>
      </c>
      <c r="BH11" s="996">
        <v>1086.3323938940835</v>
      </c>
      <c r="BI11" s="1049">
        <v>-0.12870603043378914</v>
      </c>
      <c r="BJ11" s="1049">
        <v>-0.28521548250626527</v>
      </c>
      <c r="BK11" s="984"/>
      <c r="BL11" s="995">
        <v>2470</v>
      </c>
      <c r="BM11" s="995">
        <v>2755</v>
      </c>
      <c r="BN11" s="995">
        <v>2960</v>
      </c>
      <c r="BO11" s="995">
        <v>3250</v>
      </c>
      <c r="BP11" s="995">
        <v>3135</v>
      </c>
      <c r="BQ11" s="995">
        <v>2935</v>
      </c>
      <c r="BR11" s="995">
        <v>3005</v>
      </c>
      <c r="BS11" s="995">
        <v>3165</v>
      </c>
      <c r="BT11" s="995">
        <v>2955</v>
      </c>
      <c r="BU11" s="995">
        <v>3190</v>
      </c>
      <c r="BV11" s="995">
        <v>2960.1092825066448</v>
      </c>
      <c r="BW11" s="995">
        <v>3115.7624632687634</v>
      </c>
      <c r="BX11" s="995">
        <v>2268.295498174673</v>
      </c>
      <c r="BY11" s="995">
        <v>2635.7746326544111</v>
      </c>
      <c r="BZ11" s="995">
        <v>3018.2763611991886</v>
      </c>
      <c r="CA11" s="995">
        <v>3183.4891304451603</v>
      </c>
      <c r="CB11" s="995">
        <v>2824.5323870249285</v>
      </c>
      <c r="CC11" s="995">
        <v>2738.5676642090693</v>
      </c>
      <c r="CD11" s="995">
        <v>2719.5272829310561</v>
      </c>
      <c r="CE11" s="995">
        <v>2895.2905197462587</v>
      </c>
      <c r="CF11" s="995">
        <v>2822.9378754266991</v>
      </c>
      <c r="CG11" s="995">
        <v>2958.835458187621</v>
      </c>
      <c r="CH11" s="1049">
        <v>2.1947689880506882E-2</v>
      </c>
      <c r="CI11" s="1049">
        <v>4.8140479443027129E-2</v>
      </c>
    </row>
    <row r="12" spans="1:87" x14ac:dyDescent="0.35">
      <c r="B12" s="978"/>
      <c r="C12" s="984"/>
      <c r="D12" s="984"/>
      <c r="E12" s="984"/>
      <c r="F12" s="984"/>
      <c r="G12" s="984"/>
      <c r="H12" s="998"/>
      <c r="I12" s="984"/>
      <c r="J12" s="984"/>
      <c r="K12" s="984"/>
      <c r="L12" s="984"/>
      <c r="M12" s="984"/>
      <c r="N12" s="984"/>
      <c r="O12" s="984"/>
      <c r="P12" s="1045"/>
      <c r="Q12" s="988"/>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1057"/>
      <c r="BJ12" s="1045"/>
      <c r="BK12" s="984"/>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1045"/>
      <c r="CI12" s="1045"/>
    </row>
    <row r="13" spans="1:87" s="1000" customFormat="1" x14ac:dyDescent="0.35">
      <c r="A13" s="1031"/>
      <c r="B13" s="978" t="s">
        <v>22</v>
      </c>
      <c r="C13" s="984"/>
      <c r="D13" s="987">
        <v>1720</v>
      </c>
      <c r="E13" s="987">
        <v>1860</v>
      </c>
      <c r="F13" s="987">
        <v>1915</v>
      </c>
      <c r="G13" s="987">
        <v>1955</v>
      </c>
      <c r="H13" s="987">
        <v>2157.4956839766419</v>
      </c>
      <c r="I13" s="987">
        <v>2041.1972694258131</v>
      </c>
      <c r="J13" s="987">
        <v>2107.311273254646</v>
      </c>
      <c r="K13" s="987">
        <v>1824.1138719790547</v>
      </c>
      <c r="L13" s="987">
        <v>1515.0709586185556</v>
      </c>
      <c r="M13" s="987">
        <v>1529.5012780433203</v>
      </c>
      <c r="N13" s="987">
        <v>1573.0947952002066</v>
      </c>
      <c r="O13" s="1045">
        <v>9.5245172133207046E-3</v>
      </c>
      <c r="P13" s="1045">
        <v>2.8501785374547062E-2</v>
      </c>
      <c r="Q13" s="988"/>
      <c r="R13" s="987">
        <v>570</v>
      </c>
      <c r="S13" s="987">
        <v>480</v>
      </c>
      <c r="T13" s="987">
        <v>440</v>
      </c>
      <c r="U13" s="987">
        <v>480</v>
      </c>
      <c r="V13" s="987">
        <v>430</v>
      </c>
      <c r="W13" s="987">
        <v>375</v>
      </c>
      <c r="X13" s="987">
        <v>400</v>
      </c>
      <c r="Y13" s="987">
        <v>485</v>
      </c>
      <c r="Z13" s="987">
        <v>515</v>
      </c>
      <c r="AA13" s="987">
        <v>465</v>
      </c>
      <c r="AB13" s="987">
        <v>435</v>
      </c>
      <c r="AC13" s="987">
        <v>490</v>
      </c>
      <c r="AD13" s="987">
        <v>490</v>
      </c>
      <c r="AE13" s="987">
        <v>510</v>
      </c>
      <c r="AF13" s="987">
        <v>465</v>
      </c>
      <c r="AG13" s="987">
        <v>490</v>
      </c>
      <c r="AH13" s="987">
        <v>500</v>
      </c>
      <c r="AI13" s="987">
        <v>500</v>
      </c>
      <c r="AJ13" s="987">
        <v>542.70687983691005</v>
      </c>
      <c r="AK13" s="987">
        <v>556.14424247336137</v>
      </c>
      <c r="AL13" s="987">
        <v>526.2859546546772</v>
      </c>
      <c r="AM13" s="987">
        <v>532.35860701169304</v>
      </c>
      <c r="AN13" s="987">
        <v>406.09454909315872</v>
      </c>
      <c r="AO13" s="987">
        <v>364.06373972273667</v>
      </c>
      <c r="AP13" s="987">
        <v>511.55401191832874</v>
      </c>
      <c r="AQ13" s="987">
        <v>759.48496869158907</v>
      </c>
      <c r="AR13" s="987">
        <v>531.12456469961182</v>
      </c>
      <c r="AS13" s="987">
        <v>523.24228595672707</v>
      </c>
      <c r="AT13" s="987">
        <v>514.3686657869506</v>
      </c>
      <c r="AU13" s="987">
        <v>538.57575681135654</v>
      </c>
      <c r="AV13" s="987">
        <v>478.09714086834828</v>
      </c>
      <c r="AW13" s="987">
        <v>508.08632035427752</v>
      </c>
      <c r="AX13" s="987">
        <v>434.80650066152589</v>
      </c>
      <c r="AY13" s="987">
        <v>403.12391009490329</v>
      </c>
      <c r="AZ13" s="987">
        <v>392.24493965398216</v>
      </c>
      <c r="BA13" s="987">
        <v>376.68092930393777</v>
      </c>
      <c r="BB13" s="987">
        <v>347.33965075346828</v>
      </c>
      <c r="BC13" s="987">
        <v>398.80543890716729</v>
      </c>
      <c r="BD13" s="987">
        <v>365.74420449083738</v>
      </c>
      <c r="BE13" s="987">
        <v>378.81570600290058</v>
      </c>
      <c r="BF13" s="987">
        <v>356.98217749518221</v>
      </c>
      <c r="BG13" s="987">
        <v>427.95919005440021</v>
      </c>
      <c r="BH13" s="987">
        <v>371.7902725927355</v>
      </c>
      <c r="BI13" s="1045">
        <v>1.6530865090029323E-2</v>
      </c>
      <c r="BJ13" s="1045">
        <v>-0.13124830303217638</v>
      </c>
      <c r="BK13" s="984"/>
      <c r="BL13" s="984">
        <v>1005</v>
      </c>
      <c r="BM13" s="984">
        <v>1050</v>
      </c>
      <c r="BN13" s="984">
        <v>920</v>
      </c>
      <c r="BO13" s="984">
        <v>805</v>
      </c>
      <c r="BP13" s="984">
        <v>885</v>
      </c>
      <c r="BQ13" s="984">
        <v>980</v>
      </c>
      <c r="BR13" s="984">
        <v>925</v>
      </c>
      <c r="BS13" s="984">
        <v>1000</v>
      </c>
      <c r="BT13" s="984">
        <v>955</v>
      </c>
      <c r="BU13" s="984">
        <v>1000</v>
      </c>
      <c r="BV13" s="984">
        <v>1098.8511223102714</v>
      </c>
      <c r="BW13" s="984">
        <v>1058.6445616663702</v>
      </c>
      <c r="BX13" s="984">
        <v>770.15828881589539</v>
      </c>
      <c r="BY13" s="984">
        <v>1271.0389806099179</v>
      </c>
      <c r="BZ13" s="984">
        <v>1054.366850656339</v>
      </c>
      <c r="CA13" s="984">
        <v>1052.944422598307</v>
      </c>
      <c r="CB13" s="984">
        <v>986.18346122262574</v>
      </c>
      <c r="CC13" s="984">
        <v>837.93041075642918</v>
      </c>
      <c r="CD13" s="984">
        <v>768.92586895791987</v>
      </c>
      <c r="CE13" s="984">
        <v>746.14508966063556</v>
      </c>
      <c r="CF13" s="984">
        <v>744.55991049373802</v>
      </c>
      <c r="CG13" s="984">
        <v>784.94136754958242</v>
      </c>
      <c r="CH13" s="1045">
        <v>5.1995621798693881E-2</v>
      </c>
      <c r="CI13" s="1045">
        <v>5.4235336185460614E-2</v>
      </c>
    </row>
    <row r="14" spans="1:87" x14ac:dyDescent="0.35">
      <c r="B14" s="990"/>
      <c r="C14" s="990" t="s">
        <v>4</v>
      </c>
      <c r="D14" s="990">
        <v>1185</v>
      </c>
      <c r="E14" s="990">
        <v>1210</v>
      </c>
      <c r="F14" s="990">
        <v>1325</v>
      </c>
      <c r="G14" s="990">
        <v>1430</v>
      </c>
      <c r="H14" s="990">
        <v>1612.0742534380734</v>
      </c>
      <c r="I14" s="990">
        <v>1553.2832709086374</v>
      </c>
      <c r="J14" s="990">
        <v>1618.7749100025771</v>
      </c>
      <c r="K14" s="990">
        <v>1383.3111855797256</v>
      </c>
      <c r="L14" s="990">
        <v>1113.7999689451419</v>
      </c>
      <c r="M14" s="990">
        <v>1156.1873131431194</v>
      </c>
      <c r="N14" s="990">
        <v>1199.7969539733178</v>
      </c>
      <c r="O14" s="1046">
        <v>3.8056514077767112E-2</v>
      </c>
      <c r="P14" s="1046">
        <v>3.7718491056301984E-2</v>
      </c>
      <c r="Q14" s="988"/>
      <c r="R14" s="990">
        <v>365</v>
      </c>
      <c r="S14" s="990">
        <v>305</v>
      </c>
      <c r="T14" s="990">
        <v>315</v>
      </c>
      <c r="U14" s="990">
        <v>310</v>
      </c>
      <c r="V14" s="990">
        <v>295</v>
      </c>
      <c r="W14" s="990">
        <v>265</v>
      </c>
      <c r="X14" s="990">
        <v>280</v>
      </c>
      <c r="Y14" s="990">
        <v>340</v>
      </c>
      <c r="Z14" s="990">
        <v>315</v>
      </c>
      <c r="AA14" s="990">
        <v>280</v>
      </c>
      <c r="AB14" s="990">
        <v>300</v>
      </c>
      <c r="AC14" s="990">
        <v>330</v>
      </c>
      <c r="AD14" s="990">
        <v>330</v>
      </c>
      <c r="AE14" s="990">
        <v>365</v>
      </c>
      <c r="AF14" s="990">
        <v>330</v>
      </c>
      <c r="AG14" s="990">
        <v>345</v>
      </c>
      <c r="AH14" s="990">
        <v>365</v>
      </c>
      <c r="AI14" s="990">
        <v>380</v>
      </c>
      <c r="AJ14" s="990">
        <v>404.34770996323033</v>
      </c>
      <c r="AK14" s="990">
        <v>420.52489368551102</v>
      </c>
      <c r="AL14" s="990">
        <v>393.53771017612195</v>
      </c>
      <c r="AM14" s="990">
        <v>393.66393961321006</v>
      </c>
      <c r="AN14" s="990">
        <v>319.80565586266368</v>
      </c>
      <c r="AO14" s="990">
        <v>251.78555580839574</v>
      </c>
      <c r="AP14" s="990">
        <v>373.24165253536961</v>
      </c>
      <c r="AQ14" s="990">
        <v>608.4504067022084</v>
      </c>
      <c r="AR14" s="990">
        <v>397.12687332882206</v>
      </c>
      <c r="AS14" s="990">
        <v>409.16960925113369</v>
      </c>
      <c r="AT14" s="990">
        <v>393.19555558170998</v>
      </c>
      <c r="AU14" s="990">
        <v>419.28287184091135</v>
      </c>
      <c r="AV14" s="990">
        <v>362.49127083893535</v>
      </c>
      <c r="AW14" s="990">
        <v>398.87689983723078</v>
      </c>
      <c r="AX14" s="990">
        <v>328.02403035942001</v>
      </c>
      <c r="AY14" s="990">
        <v>293.91898454413968</v>
      </c>
      <c r="AZ14" s="990">
        <v>279.69953120184022</v>
      </c>
      <c r="BA14" s="990">
        <v>283.64393987246103</v>
      </c>
      <c r="BB14" s="990">
        <v>254.74012272666494</v>
      </c>
      <c r="BC14" s="990">
        <v>295.71637514417557</v>
      </c>
      <c r="BD14" s="990">
        <v>264.07421373165488</v>
      </c>
      <c r="BE14" s="990">
        <v>288.69649073125072</v>
      </c>
      <c r="BF14" s="990">
        <v>269.57817172709491</v>
      </c>
      <c r="BG14" s="990">
        <v>333.83843695311862</v>
      </c>
      <c r="BH14" s="990">
        <v>277.17262524790829</v>
      </c>
      <c r="BI14" s="1045">
        <v>4.9601251599535878E-2</v>
      </c>
      <c r="BJ14" s="1045">
        <v>-0.16974022590804305</v>
      </c>
      <c r="BK14" s="984"/>
      <c r="BL14" s="988">
        <v>585</v>
      </c>
      <c r="BM14" s="988">
        <v>670</v>
      </c>
      <c r="BN14" s="988">
        <v>625</v>
      </c>
      <c r="BO14" s="988">
        <v>560</v>
      </c>
      <c r="BP14" s="988">
        <v>620</v>
      </c>
      <c r="BQ14" s="988">
        <v>595</v>
      </c>
      <c r="BR14" s="988">
        <v>630</v>
      </c>
      <c r="BS14" s="988">
        <v>695</v>
      </c>
      <c r="BT14" s="988">
        <v>675</v>
      </c>
      <c r="BU14" s="988">
        <v>745</v>
      </c>
      <c r="BV14" s="988">
        <v>824.87260364874135</v>
      </c>
      <c r="BW14" s="988">
        <v>787.20164978933201</v>
      </c>
      <c r="BX14" s="988">
        <v>571.59121167105945</v>
      </c>
      <c r="BY14" s="988">
        <v>981.69205923757795</v>
      </c>
      <c r="BZ14" s="988">
        <v>806.29648257995575</v>
      </c>
      <c r="CA14" s="988">
        <v>812.47842742262128</v>
      </c>
      <c r="CB14" s="988">
        <v>761.36817067616607</v>
      </c>
      <c r="CC14" s="988">
        <v>621.94301490355974</v>
      </c>
      <c r="CD14" s="988">
        <v>563.34347107430131</v>
      </c>
      <c r="CE14" s="988">
        <v>550.45649787084051</v>
      </c>
      <c r="CF14" s="988">
        <v>552.77070446290554</v>
      </c>
      <c r="CG14" s="988">
        <v>603.41660868021359</v>
      </c>
      <c r="CH14" s="1045">
        <v>9.621125559280741E-2</v>
      </c>
      <c r="CI14" s="1045">
        <v>9.1621903636368796E-2</v>
      </c>
    </row>
    <row r="15" spans="1:87" x14ac:dyDescent="0.35">
      <c r="B15" s="990"/>
      <c r="C15" s="990" t="s">
        <v>5</v>
      </c>
      <c r="D15" s="990">
        <v>515</v>
      </c>
      <c r="E15" s="990">
        <v>625</v>
      </c>
      <c r="F15" s="990">
        <v>560</v>
      </c>
      <c r="G15" s="990">
        <v>505</v>
      </c>
      <c r="H15" s="990">
        <v>476.430635159931</v>
      </c>
      <c r="I15" s="990">
        <v>421.8531526017257</v>
      </c>
      <c r="J15" s="990">
        <v>421.87004602078503</v>
      </c>
      <c r="K15" s="990">
        <v>372.24436178064707</v>
      </c>
      <c r="L15" s="990">
        <v>330.71592481129443</v>
      </c>
      <c r="M15" s="990">
        <v>297.63964449530215</v>
      </c>
      <c r="N15" s="990">
        <v>291.96873447424548</v>
      </c>
      <c r="O15" s="1046">
        <v>-0.10001417480838126</v>
      </c>
      <c r="P15" s="1046">
        <v>-1.9052939102493061E-2</v>
      </c>
      <c r="Q15" s="988"/>
      <c r="R15" s="990">
        <v>200</v>
      </c>
      <c r="S15" s="990">
        <v>170</v>
      </c>
      <c r="T15" s="990">
        <v>120</v>
      </c>
      <c r="U15" s="990">
        <v>165</v>
      </c>
      <c r="V15" s="990">
        <v>120</v>
      </c>
      <c r="W15" s="990">
        <v>105</v>
      </c>
      <c r="X15" s="990">
        <v>115</v>
      </c>
      <c r="Y15" s="990">
        <v>140</v>
      </c>
      <c r="Z15" s="990">
        <v>195</v>
      </c>
      <c r="AA15" s="990">
        <v>180</v>
      </c>
      <c r="AB15" s="990">
        <v>120</v>
      </c>
      <c r="AC15" s="990">
        <v>150</v>
      </c>
      <c r="AD15" s="990">
        <v>150</v>
      </c>
      <c r="AE15" s="990">
        <v>140</v>
      </c>
      <c r="AF15" s="990">
        <v>130</v>
      </c>
      <c r="AG15" s="990">
        <v>135</v>
      </c>
      <c r="AH15" s="990">
        <v>125</v>
      </c>
      <c r="AI15" s="990">
        <v>115</v>
      </c>
      <c r="AJ15" s="990">
        <v>120.42156307523403</v>
      </c>
      <c r="AK15" s="990">
        <v>119.06155789697736</v>
      </c>
      <c r="AL15" s="990">
        <v>116.36293057612887</v>
      </c>
      <c r="AM15" s="990">
        <v>120.58458361159079</v>
      </c>
      <c r="AN15" s="990">
        <v>69.809405185220342</v>
      </c>
      <c r="AO15" s="990">
        <v>96.904222592227029</v>
      </c>
      <c r="AP15" s="990">
        <v>121.2791645185137</v>
      </c>
      <c r="AQ15" s="990">
        <v>133.86036030576454</v>
      </c>
      <c r="AR15" s="990">
        <v>117.89901999375095</v>
      </c>
      <c r="AS15" s="990">
        <v>97.5799524028441</v>
      </c>
      <c r="AT15" s="990">
        <v>104.19695193202861</v>
      </c>
      <c r="AU15" s="990">
        <v>102.19412169216139</v>
      </c>
      <c r="AV15" s="990">
        <v>98.422788874742395</v>
      </c>
      <c r="AW15" s="990">
        <v>92.255714738186512</v>
      </c>
      <c r="AX15" s="990">
        <v>89.609263771625052</v>
      </c>
      <c r="AY15" s="990">
        <v>91.956594396093067</v>
      </c>
      <c r="AZ15" s="990">
        <v>95.240264333655432</v>
      </c>
      <c r="BA15" s="990">
        <v>75.587778326407161</v>
      </c>
      <c r="BB15" s="990">
        <v>75.150316921733776</v>
      </c>
      <c r="BC15" s="990">
        <v>84.737565229498045</v>
      </c>
      <c r="BD15" s="990">
        <v>84.454082867067925</v>
      </c>
      <c r="BE15" s="990">
        <v>71.579006772449574</v>
      </c>
      <c r="BF15" s="990">
        <v>67.728682462813566</v>
      </c>
      <c r="BG15" s="990">
        <v>73.877872392971057</v>
      </c>
      <c r="BH15" s="990">
        <v>75.142708117738763</v>
      </c>
      <c r="BI15" s="1045">
        <v>-0.11025369565596266</v>
      </c>
      <c r="BJ15" s="1045">
        <v>1.7120630085823096E-2</v>
      </c>
      <c r="BK15" s="984"/>
      <c r="BL15" s="988">
        <v>405</v>
      </c>
      <c r="BM15" s="988">
        <v>370</v>
      </c>
      <c r="BN15" s="988">
        <v>285</v>
      </c>
      <c r="BO15" s="988">
        <v>225</v>
      </c>
      <c r="BP15" s="988">
        <v>255</v>
      </c>
      <c r="BQ15" s="988">
        <v>375</v>
      </c>
      <c r="BR15" s="988">
        <v>270</v>
      </c>
      <c r="BS15" s="988">
        <v>290</v>
      </c>
      <c r="BT15" s="988">
        <v>265</v>
      </c>
      <c r="BU15" s="988">
        <v>240</v>
      </c>
      <c r="BV15" s="988">
        <v>239.4831209722114</v>
      </c>
      <c r="BW15" s="988">
        <v>236.94751418771966</v>
      </c>
      <c r="BX15" s="988">
        <v>166.71362777744736</v>
      </c>
      <c r="BY15" s="988">
        <v>255.13952482427823</v>
      </c>
      <c r="BZ15" s="988">
        <v>215.47897239659505</v>
      </c>
      <c r="CA15" s="988">
        <v>206.39107362419</v>
      </c>
      <c r="CB15" s="988">
        <v>190.67850361292892</v>
      </c>
      <c r="CC15" s="988">
        <v>181.56585816771812</v>
      </c>
      <c r="CD15" s="988">
        <v>170.82804266006258</v>
      </c>
      <c r="CE15" s="988">
        <v>159.88788215123182</v>
      </c>
      <c r="CF15" s="988">
        <v>156.0330896395175</v>
      </c>
      <c r="CG15" s="988">
        <v>141.60655485578462</v>
      </c>
      <c r="CH15" s="1045">
        <v>-0.11433841670474809</v>
      </c>
      <c r="CI15" s="1045">
        <v>-9.2458175487407424E-2</v>
      </c>
    </row>
    <row r="16" spans="1:87" x14ac:dyDescent="0.35">
      <c r="B16" s="990"/>
      <c r="C16" s="990" t="s">
        <v>6</v>
      </c>
      <c r="D16" s="990">
        <v>20</v>
      </c>
      <c r="E16" s="990">
        <v>25</v>
      </c>
      <c r="F16" s="990">
        <v>30</v>
      </c>
      <c r="G16" s="990">
        <v>30</v>
      </c>
      <c r="H16" s="990">
        <v>68.990795378637287</v>
      </c>
      <c r="I16" s="990">
        <v>66.060845915450145</v>
      </c>
      <c r="J16" s="990">
        <v>66.666317231283841</v>
      </c>
      <c r="K16" s="990">
        <v>68.558324618682136</v>
      </c>
      <c r="L16" s="990">
        <v>70.555064862119309</v>
      </c>
      <c r="M16" s="990">
        <v>75.674320404899035</v>
      </c>
      <c r="N16" s="990">
        <v>81.329106752643497</v>
      </c>
      <c r="O16" s="1046">
        <v>7.2556882383765453E-2</v>
      </c>
      <c r="P16" s="1046">
        <v>7.472530070291028E-2</v>
      </c>
      <c r="Q16" s="988"/>
      <c r="R16" s="990">
        <v>5</v>
      </c>
      <c r="S16" s="990">
        <v>5</v>
      </c>
      <c r="T16" s="990">
        <v>5</v>
      </c>
      <c r="U16" s="990">
        <v>5</v>
      </c>
      <c r="V16" s="990">
        <v>5</v>
      </c>
      <c r="W16" s="990">
        <v>5</v>
      </c>
      <c r="X16" s="990">
        <v>5</v>
      </c>
      <c r="Y16" s="990">
        <v>5</v>
      </c>
      <c r="Z16" s="990">
        <v>5</v>
      </c>
      <c r="AA16" s="990">
        <v>5</v>
      </c>
      <c r="AB16" s="990">
        <v>5</v>
      </c>
      <c r="AC16" s="990">
        <v>10</v>
      </c>
      <c r="AD16" s="990">
        <v>10</v>
      </c>
      <c r="AE16" s="990">
        <v>5</v>
      </c>
      <c r="AF16" s="990">
        <v>5</v>
      </c>
      <c r="AG16" s="990">
        <v>10</v>
      </c>
      <c r="AH16" s="990">
        <v>10</v>
      </c>
      <c r="AI16" s="990">
        <v>5</v>
      </c>
      <c r="AJ16" s="990">
        <v>17.937606798445696</v>
      </c>
      <c r="AK16" s="990">
        <v>16.557790890872948</v>
      </c>
      <c r="AL16" s="990">
        <v>16.385313902426354</v>
      </c>
      <c r="AM16" s="990">
        <v>18.110083786892289</v>
      </c>
      <c r="AN16" s="990">
        <v>16.479488045274731</v>
      </c>
      <c r="AO16" s="990">
        <v>15.373961322113898</v>
      </c>
      <c r="AP16" s="990">
        <v>17.033194864445417</v>
      </c>
      <c r="AQ16" s="990">
        <v>17.174201683616104</v>
      </c>
      <c r="AR16" s="990">
        <v>16.098671377038862</v>
      </c>
      <c r="AS16" s="990">
        <v>16.492724302749252</v>
      </c>
      <c r="AT16" s="990">
        <v>16.976158273212008</v>
      </c>
      <c r="AU16" s="990">
        <v>17.098763278283712</v>
      </c>
      <c r="AV16" s="990">
        <v>17.183081154670536</v>
      </c>
      <c r="AW16" s="990">
        <v>16.953705778860243</v>
      </c>
      <c r="AX16" s="990">
        <v>17.173206530480826</v>
      </c>
      <c r="AY16" s="990">
        <v>17.248331154670534</v>
      </c>
      <c r="AZ16" s="990">
        <v>17.305144118486485</v>
      </c>
      <c r="BA16" s="990">
        <v>17.449211105069594</v>
      </c>
      <c r="BB16" s="990">
        <v>17.449211105069594</v>
      </c>
      <c r="BC16" s="990">
        <v>18.35149853349364</v>
      </c>
      <c r="BD16" s="990">
        <v>17.215907892114533</v>
      </c>
      <c r="BE16" s="990">
        <v>18.540208499200261</v>
      </c>
      <c r="BF16" s="990">
        <v>19.67532330527375</v>
      </c>
      <c r="BG16" s="990">
        <v>20.242880708310494</v>
      </c>
      <c r="BH16" s="990">
        <v>19.474939227088463</v>
      </c>
      <c r="BI16" s="1045">
        <v>0.13121767083852975</v>
      </c>
      <c r="BJ16" s="1045">
        <v>-3.7936373399007461E-2</v>
      </c>
      <c r="BK16" s="984"/>
      <c r="BL16" s="988">
        <v>15</v>
      </c>
      <c r="BM16" s="988">
        <v>10</v>
      </c>
      <c r="BN16" s="988">
        <v>10</v>
      </c>
      <c r="BO16" s="988">
        <v>10</v>
      </c>
      <c r="BP16" s="988">
        <v>10</v>
      </c>
      <c r="BQ16" s="988">
        <v>10</v>
      </c>
      <c r="BR16" s="988">
        <v>15</v>
      </c>
      <c r="BS16" s="988">
        <v>15</v>
      </c>
      <c r="BT16" s="988">
        <v>15</v>
      </c>
      <c r="BU16" s="988">
        <v>15</v>
      </c>
      <c r="BV16" s="988">
        <v>34.495397689318644</v>
      </c>
      <c r="BW16" s="988">
        <v>34.495397689318644</v>
      </c>
      <c r="BX16" s="988">
        <v>31.853449367388627</v>
      </c>
      <c r="BY16" s="988">
        <v>34.207396548061524</v>
      </c>
      <c r="BZ16" s="988">
        <v>32.591395679788114</v>
      </c>
      <c r="CA16" s="988">
        <v>34.07492155149572</v>
      </c>
      <c r="CB16" s="988">
        <v>34.136786933530779</v>
      </c>
      <c r="CC16" s="988">
        <v>34.421537685151364</v>
      </c>
      <c r="CD16" s="988">
        <v>34.754355223556075</v>
      </c>
      <c r="CE16" s="988">
        <v>35.800709638563234</v>
      </c>
      <c r="CF16" s="988">
        <v>35.756116391314791</v>
      </c>
      <c r="CG16" s="988">
        <v>39.918204013584244</v>
      </c>
      <c r="CH16" s="1045">
        <v>0.11501152956436922</v>
      </c>
      <c r="CI16" s="1045">
        <v>0.11640211640211651</v>
      </c>
    </row>
    <row r="17" spans="1:87" x14ac:dyDescent="0.35">
      <c r="B17" s="978"/>
      <c r="C17" s="984"/>
      <c r="D17" s="984"/>
      <c r="E17" s="984"/>
      <c r="F17" s="984"/>
      <c r="G17" s="984"/>
      <c r="H17" s="999"/>
      <c r="I17" s="984"/>
      <c r="J17" s="984"/>
      <c r="K17" s="984"/>
      <c r="L17" s="984"/>
      <c r="M17" s="984"/>
      <c r="N17" s="984"/>
      <c r="O17" s="984"/>
      <c r="P17" s="1045"/>
      <c r="Q17" s="988"/>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1045"/>
      <c r="BJ17" s="1045"/>
      <c r="BK17" s="984"/>
      <c r="BL17" s="990"/>
      <c r="BM17" s="990"/>
      <c r="BN17" s="990"/>
      <c r="BO17" s="990"/>
      <c r="BP17" s="990"/>
      <c r="BQ17" s="990"/>
      <c r="BR17" s="990"/>
      <c r="BS17" s="990"/>
      <c r="BT17" s="990"/>
      <c r="BU17" s="990"/>
      <c r="BV17" s="990"/>
      <c r="BW17" s="990"/>
      <c r="BX17" s="990"/>
      <c r="BY17" s="990"/>
      <c r="BZ17" s="990"/>
      <c r="CA17" s="990"/>
      <c r="CB17" s="990"/>
      <c r="CC17" s="990"/>
      <c r="CD17" s="990"/>
      <c r="CE17" s="990"/>
      <c r="CF17" s="990"/>
      <c r="CG17" s="990"/>
      <c r="CH17" s="1045"/>
      <c r="CI17" s="1045"/>
    </row>
    <row r="18" spans="1:87" s="1000" customFormat="1" x14ac:dyDescent="0.35">
      <c r="A18" s="1031"/>
      <c r="B18" s="994" t="s">
        <v>25</v>
      </c>
      <c r="C18" s="995"/>
      <c r="D18" s="996">
        <v>7910</v>
      </c>
      <c r="E18" s="996">
        <v>7935</v>
      </c>
      <c r="F18" s="996">
        <v>8075</v>
      </c>
      <c r="G18" s="996">
        <v>8090</v>
      </c>
      <c r="H18" s="997">
        <v>8233.3674297520502</v>
      </c>
      <c r="I18" s="996">
        <v>6945.2674002548965</v>
      </c>
      <c r="J18" s="996">
        <v>8309.076764898995</v>
      </c>
      <c r="K18" s="996">
        <v>7387.2139232130521</v>
      </c>
      <c r="L18" s="996">
        <v>7129.8887612958697</v>
      </c>
      <c r="M18" s="996">
        <v>7311.27461165764</v>
      </c>
      <c r="N18" s="996">
        <v>6999.4085239648175</v>
      </c>
      <c r="O18" s="1049">
        <v>2.544020761535748E-2</v>
      </c>
      <c r="P18" s="1049">
        <v>-4.2655501845814903E-2</v>
      </c>
      <c r="Q18" s="988"/>
      <c r="R18" s="995">
        <v>1950</v>
      </c>
      <c r="S18" s="995">
        <v>1855</v>
      </c>
      <c r="T18" s="995">
        <v>1860</v>
      </c>
      <c r="U18" s="995">
        <v>2020</v>
      </c>
      <c r="V18" s="995">
        <v>2100</v>
      </c>
      <c r="W18" s="995">
        <v>1945</v>
      </c>
      <c r="X18" s="995">
        <v>1825</v>
      </c>
      <c r="Y18" s="995">
        <v>2195</v>
      </c>
      <c r="Z18" s="995">
        <v>2030</v>
      </c>
      <c r="AA18" s="995">
        <v>1885</v>
      </c>
      <c r="AB18" s="995">
        <v>1790</v>
      </c>
      <c r="AC18" s="995">
        <v>2120</v>
      </c>
      <c r="AD18" s="995">
        <v>2045</v>
      </c>
      <c r="AE18" s="995">
        <v>2120</v>
      </c>
      <c r="AF18" s="995">
        <v>1760</v>
      </c>
      <c r="AG18" s="995">
        <v>2150</v>
      </c>
      <c r="AH18" s="995">
        <v>2145</v>
      </c>
      <c r="AI18" s="995">
        <v>2045</v>
      </c>
      <c r="AJ18" s="995">
        <v>1869.3805697774808</v>
      </c>
      <c r="AK18" s="995">
        <v>2189.5798350394352</v>
      </c>
      <c r="AL18" s="995">
        <v>2022.3955870263562</v>
      </c>
      <c r="AM18" s="995">
        <v>2152.0114379087772</v>
      </c>
      <c r="AN18" s="995">
        <v>1707.6770057825995</v>
      </c>
      <c r="AO18" s="995">
        <v>1330.776781207969</v>
      </c>
      <c r="AP18" s="995">
        <v>1895.4166719483965</v>
      </c>
      <c r="AQ18" s="995">
        <v>2011.3969413159327</v>
      </c>
      <c r="AR18" s="995">
        <v>1966.059531623318</v>
      </c>
      <c r="AS18" s="995">
        <v>2106.5836802322101</v>
      </c>
      <c r="AT18" s="995">
        <v>2042.4247672838519</v>
      </c>
      <c r="AU18" s="995">
        <v>2194.0087857596159</v>
      </c>
      <c r="AV18" s="995">
        <v>1775.2129624094498</v>
      </c>
      <c r="AW18" s="995">
        <v>2035.5028858381047</v>
      </c>
      <c r="AX18" s="995">
        <v>1822.1381837351648</v>
      </c>
      <c r="AY18" s="995">
        <v>1754.3598912303335</v>
      </c>
      <c r="AZ18" s="995">
        <v>1617.8421337475704</v>
      </c>
      <c r="BA18" s="995">
        <v>1870.6110181414053</v>
      </c>
      <c r="BB18" s="995">
        <v>1734.0843963755776</v>
      </c>
      <c r="BC18" s="995">
        <v>1907.3512130313165</v>
      </c>
      <c r="BD18" s="995">
        <v>1612.5477310146503</v>
      </c>
      <c r="BE18" s="995">
        <v>1954.9500549057871</v>
      </c>
      <c r="BF18" s="995">
        <v>1796.0136006106454</v>
      </c>
      <c r="BG18" s="995">
        <v>1947.7632251265582</v>
      </c>
      <c r="BH18" s="995">
        <v>1458.1226664868191</v>
      </c>
      <c r="BI18" s="1049">
        <v>-9.5764647183909091E-2</v>
      </c>
      <c r="BJ18" s="1049">
        <v>-0.251386078309351</v>
      </c>
      <c r="BK18" s="984"/>
      <c r="BL18" s="995">
        <v>3475</v>
      </c>
      <c r="BM18" s="995">
        <v>3805</v>
      </c>
      <c r="BN18" s="995">
        <v>3880</v>
      </c>
      <c r="BO18" s="995">
        <v>4055</v>
      </c>
      <c r="BP18" s="995">
        <v>4020</v>
      </c>
      <c r="BQ18" s="995">
        <v>3915</v>
      </c>
      <c r="BR18" s="995">
        <v>3930</v>
      </c>
      <c r="BS18" s="995">
        <v>4165</v>
      </c>
      <c r="BT18" s="995">
        <v>3910</v>
      </c>
      <c r="BU18" s="995">
        <v>4190</v>
      </c>
      <c r="BV18" s="995">
        <v>4058.9604048169158</v>
      </c>
      <c r="BW18" s="995">
        <v>4174.4070249351334</v>
      </c>
      <c r="BX18" s="995">
        <v>3038.4537869905685</v>
      </c>
      <c r="BY18" s="995">
        <v>3906.8136132643294</v>
      </c>
      <c r="BZ18" s="995">
        <v>4072.6432118555281</v>
      </c>
      <c r="CA18" s="995">
        <v>4236.4335530434673</v>
      </c>
      <c r="CB18" s="995">
        <v>3810.7158482475543</v>
      </c>
      <c r="CC18" s="995">
        <v>3576.4980749654983</v>
      </c>
      <c r="CD18" s="995">
        <v>3488.4531518889758</v>
      </c>
      <c r="CE18" s="995">
        <v>3641.4356094068944</v>
      </c>
      <c r="CF18" s="995">
        <v>3567.4977859204373</v>
      </c>
      <c r="CG18" s="995">
        <v>3743.7768257372036</v>
      </c>
      <c r="CH18" s="1049">
        <v>2.8104634355178959E-2</v>
      </c>
      <c r="CI18" s="1049">
        <v>4.9412515548705516E-2</v>
      </c>
    </row>
    <row r="19" spans="1:87" x14ac:dyDescent="0.35">
      <c r="B19" s="978"/>
      <c r="C19" s="984"/>
      <c r="D19" s="984"/>
      <c r="E19" s="984"/>
      <c r="F19" s="984"/>
      <c r="G19" s="984"/>
      <c r="H19" s="998"/>
      <c r="I19" s="984"/>
      <c r="J19" s="984"/>
      <c r="K19" s="984"/>
      <c r="L19" s="984"/>
      <c r="M19" s="984"/>
      <c r="N19" s="984"/>
      <c r="O19" s="984"/>
      <c r="P19" s="1045"/>
      <c r="Q19" s="988"/>
      <c r="R19" s="984"/>
      <c r="S19" s="984"/>
      <c r="T19" s="984"/>
      <c r="U19" s="984"/>
      <c r="V19" s="984"/>
      <c r="W19" s="984"/>
      <c r="X19" s="984"/>
      <c r="Y19" s="984"/>
      <c r="Z19" s="984"/>
      <c r="AA19" s="984"/>
      <c r="AB19" s="984"/>
      <c r="AC19" s="984"/>
      <c r="AD19" s="984"/>
      <c r="AE19" s="984"/>
      <c r="AF19" s="984"/>
      <c r="AG19" s="984"/>
      <c r="AH19" s="984"/>
      <c r="AI19" s="984"/>
      <c r="AJ19" s="984"/>
      <c r="AK19" s="984"/>
      <c r="AL19" s="984"/>
      <c r="AM19" s="984"/>
      <c r="AN19" s="984"/>
      <c r="AO19" s="984"/>
      <c r="AP19" s="984"/>
      <c r="AQ19" s="984"/>
      <c r="AR19" s="984"/>
      <c r="AS19" s="984"/>
      <c r="AT19" s="984"/>
      <c r="AU19" s="984"/>
      <c r="AV19" s="984"/>
      <c r="AW19" s="984"/>
      <c r="AX19" s="984"/>
      <c r="AY19" s="984"/>
      <c r="AZ19" s="984"/>
      <c r="BA19" s="984"/>
      <c r="BB19" s="984"/>
      <c r="BC19" s="984"/>
      <c r="BD19" s="984"/>
      <c r="BE19" s="984"/>
      <c r="BF19" s="984"/>
      <c r="BG19" s="984"/>
      <c r="BH19" s="984"/>
      <c r="BI19" s="1045"/>
      <c r="BJ19" s="1045"/>
      <c r="BK19" s="984"/>
      <c r="BL19" s="1002"/>
      <c r="BM19" s="988"/>
      <c r="BN19" s="988"/>
      <c r="BO19" s="988"/>
      <c r="BP19" s="988"/>
      <c r="BQ19" s="988"/>
      <c r="BR19" s="988"/>
      <c r="BS19" s="988"/>
      <c r="BT19" s="988"/>
      <c r="BU19" s="988"/>
      <c r="BV19" s="988"/>
      <c r="BW19" s="988"/>
      <c r="BX19" s="988"/>
      <c r="BY19" s="988"/>
      <c r="BZ19" s="988"/>
      <c r="CA19" s="988"/>
      <c r="CB19" s="988"/>
      <c r="CC19" s="988"/>
      <c r="CD19" s="988"/>
      <c r="CE19" s="988"/>
      <c r="CF19" s="988"/>
      <c r="CG19" s="988"/>
      <c r="CH19" s="1045"/>
      <c r="CI19" s="1045"/>
    </row>
    <row r="20" spans="1:87" x14ac:dyDescent="0.35">
      <c r="B20" s="978" t="s">
        <v>32</v>
      </c>
      <c r="C20" s="989"/>
      <c r="D20" s="989"/>
      <c r="E20" s="989"/>
      <c r="F20" s="989"/>
      <c r="G20" s="989"/>
      <c r="H20" s="1001"/>
      <c r="I20" s="989"/>
      <c r="J20" s="989"/>
      <c r="K20" s="989"/>
      <c r="L20" s="989"/>
      <c r="M20" s="989"/>
      <c r="N20" s="989"/>
      <c r="O20" s="1050"/>
      <c r="P20" s="1046"/>
      <c r="Q20" s="988"/>
      <c r="R20" s="989"/>
      <c r="S20" s="989"/>
      <c r="T20" s="989"/>
      <c r="U20" s="989"/>
      <c r="V20" s="989"/>
      <c r="W20" s="989"/>
      <c r="X20" s="989"/>
      <c r="Y20" s="989"/>
      <c r="Z20" s="989"/>
      <c r="AA20" s="989"/>
      <c r="AB20" s="989"/>
      <c r="AC20" s="989"/>
      <c r="AD20" s="989"/>
      <c r="AE20" s="989"/>
      <c r="AF20" s="989"/>
      <c r="AG20" s="989"/>
      <c r="AH20" s="989"/>
      <c r="AI20" s="989"/>
      <c r="AJ20" s="989"/>
      <c r="AK20" s="989"/>
      <c r="AL20" s="989"/>
      <c r="AM20" s="989"/>
      <c r="AN20" s="989"/>
      <c r="AO20" s="989"/>
      <c r="AP20" s="989"/>
      <c r="AQ20" s="989"/>
      <c r="AR20" s="989"/>
      <c r="AS20" s="989"/>
      <c r="AT20" s="989"/>
      <c r="AU20" s="989"/>
      <c r="AV20" s="989"/>
      <c r="AW20" s="989"/>
      <c r="AX20" s="989"/>
      <c r="AY20" s="989"/>
      <c r="AZ20" s="989"/>
      <c r="BA20" s="989"/>
      <c r="BB20" s="989"/>
      <c r="BC20" s="989"/>
      <c r="BD20" s="989"/>
      <c r="BE20" s="989"/>
      <c r="BF20" s="989"/>
      <c r="BG20" s="989"/>
      <c r="BH20" s="989"/>
      <c r="BI20" s="1045"/>
      <c r="BJ20" s="1045"/>
      <c r="BK20" s="984"/>
      <c r="BL20" s="990"/>
      <c r="BM20" s="990"/>
      <c r="BN20" s="990"/>
      <c r="BO20" s="990"/>
      <c r="BP20" s="990"/>
      <c r="BQ20" s="990"/>
      <c r="BR20" s="990"/>
      <c r="BS20" s="990"/>
      <c r="BT20" s="990"/>
      <c r="BU20" s="990"/>
      <c r="BV20" s="990"/>
      <c r="BW20" s="990"/>
      <c r="BX20" s="990"/>
      <c r="BY20" s="990"/>
      <c r="BZ20" s="990"/>
      <c r="CA20" s="990"/>
      <c r="CB20" s="990"/>
      <c r="CC20" s="990"/>
      <c r="CD20" s="990"/>
      <c r="CE20" s="990"/>
      <c r="CF20" s="990"/>
      <c r="CG20" s="990"/>
      <c r="CH20" s="1045"/>
      <c r="CI20" s="1045"/>
    </row>
    <row r="21" spans="1:87" x14ac:dyDescent="0.35">
      <c r="B21" s="978" t="s">
        <v>27</v>
      </c>
      <c r="C21" s="984"/>
      <c r="D21" s="987">
        <v>3245</v>
      </c>
      <c r="E21" s="987">
        <v>3360</v>
      </c>
      <c r="F21" s="987">
        <v>3300</v>
      </c>
      <c r="G21" s="987">
        <v>3115</v>
      </c>
      <c r="H21" s="987">
        <v>2688.7087494770058</v>
      </c>
      <c r="I21" s="987">
        <v>2209.4285626049455</v>
      </c>
      <c r="J21" s="987">
        <v>2451.4879597046092</v>
      </c>
      <c r="K21" s="987">
        <v>2774.6253977103402</v>
      </c>
      <c r="L21" s="987">
        <v>3203.1072781814055</v>
      </c>
      <c r="M21" s="987">
        <v>3106.0959185475031</v>
      </c>
      <c r="N21" s="987">
        <v>3051.7031536826389</v>
      </c>
      <c r="O21" s="1045">
        <v>-3.0286640817407062E-2</v>
      </c>
      <c r="P21" s="1045">
        <v>-1.7511617893081644E-2</v>
      </c>
      <c r="Q21" s="988"/>
      <c r="R21" s="987">
        <v>755</v>
      </c>
      <c r="S21" s="987">
        <v>800</v>
      </c>
      <c r="T21" s="987">
        <v>835</v>
      </c>
      <c r="U21" s="987">
        <v>830</v>
      </c>
      <c r="V21" s="987">
        <v>765</v>
      </c>
      <c r="W21" s="987">
        <v>825</v>
      </c>
      <c r="X21" s="987">
        <v>860</v>
      </c>
      <c r="Y21" s="987">
        <v>865</v>
      </c>
      <c r="Z21" s="987">
        <v>780</v>
      </c>
      <c r="AA21" s="987">
        <v>840</v>
      </c>
      <c r="AB21" s="987">
        <v>845</v>
      </c>
      <c r="AC21" s="987">
        <v>825</v>
      </c>
      <c r="AD21" s="987">
        <v>785</v>
      </c>
      <c r="AE21" s="987">
        <v>840</v>
      </c>
      <c r="AF21" s="987">
        <v>795</v>
      </c>
      <c r="AG21" s="987">
        <v>810</v>
      </c>
      <c r="AH21" s="987">
        <v>730</v>
      </c>
      <c r="AI21" s="987">
        <v>775</v>
      </c>
      <c r="AJ21" s="987">
        <v>713.01186492927536</v>
      </c>
      <c r="AK21" s="987">
        <v>697.42712858780874</v>
      </c>
      <c r="AL21" s="987">
        <v>629.72352509236475</v>
      </c>
      <c r="AM21" s="987">
        <v>648.5462308675568</v>
      </c>
      <c r="AN21" s="987">
        <v>589.96301264410056</v>
      </c>
      <c r="AO21" s="987">
        <v>346.07822336731931</v>
      </c>
      <c r="AP21" s="987">
        <v>590.01411452696129</v>
      </c>
      <c r="AQ21" s="987">
        <v>683.37321206656645</v>
      </c>
      <c r="AR21" s="987">
        <v>669.5603103747867</v>
      </c>
      <c r="AS21" s="987">
        <v>606.72522347319216</v>
      </c>
      <c r="AT21" s="987">
        <v>530.89017474064758</v>
      </c>
      <c r="AU21" s="987">
        <v>644.31225111598019</v>
      </c>
      <c r="AV21" s="987">
        <v>693.80356434566738</v>
      </c>
      <c r="AW21" s="987">
        <v>667.6989746407894</v>
      </c>
      <c r="AX21" s="987">
        <v>665.95245165178881</v>
      </c>
      <c r="AY21" s="987">
        <v>747.1704070720948</v>
      </c>
      <c r="AZ21" s="987">
        <v>810.48626457707974</v>
      </c>
      <c r="BA21" s="987">
        <v>812.66193631256237</v>
      </c>
      <c r="BB21" s="987">
        <v>768.34413617170526</v>
      </c>
      <c r="BC21" s="987">
        <v>811.61494112005835</v>
      </c>
      <c r="BD21" s="987">
        <v>784.4476452460184</v>
      </c>
      <c r="BE21" s="987">
        <v>781.55537449266558</v>
      </c>
      <c r="BF21" s="987">
        <v>743.05092992422306</v>
      </c>
      <c r="BG21" s="987">
        <v>797.0415877243239</v>
      </c>
      <c r="BH21" s="987">
        <v>753.10741106167177</v>
      </c>
      <c r="BI21" s="1045">
        <v>-3.9951976877332207E-2</v>
      </c>
      <c r="BJ21" s="1045">
        <v>-5.5121561207478464E-2</v>
      </c>
      <c r="BK21" s="984"/>
      <c r="BL21" s="984">
        <v>1655</v>
      </c>
      <c r="BM21" s="984">
        <v>1565</v>
      </c>
      <c r="BN21" s="984">
        <v>1665</v>
      </c>
      <c r="BO21" s="984">
        <v>1590</v>
      </c>
      <c r="BP21" s="984">
        <v>1725</v>
      </c>
      <c r="BQ21" s="984">
        <v>1620</v>
      </c>
      <c r="BR21" s="984">
        <v>1670</v>
      </c>
      <c r="BS21" s="984">
        <v>1625</v>
      </c>
      <c r="BT21" s="984">
        <v>1605</v>
      </c>
      <c r="BU21" s="984">
        <v>1505</v>
      </c>
      <c r="BV21" s="984">
        <v>1410.4389935170841</v>
      </c>
      <c r="BW21" s="984">
        <v>1278.2697559599214</v>
      </c>
      <c r="BX21" s="984">
        <v>936.04123601141987</v>
      </c>
      <c r="BY21" s="984">
        <v>1273.3873265935276</v>
      </c>
      <c r="BZ21" s="984">
        <v>1276.285533847979</v>
      </c>
      <c r="CA21" s="984">
        <v>1175.2024258566278</v>
      </c>
      <c r="CB21" s="984">
        <v>1361.5025389864568</v>
      </c>
      <c r="CC21" s="984">
        <v>1413.1228587238836</v>
      </c>
      <c r="CD21" s="984">
        <v>1623.1482008896421</v>
      </c>
      <c r="CE21" s="984">
        <v>1579.9590772917636</v>
      </c>
      <c r="CF21" s="984">
        <v>1566.0030197386841</v>
      </c>
      <c r="CG21" s="984">
        <v>1540.0925176485471</v>
      </c>
      <c r="CH21" s="1045">
        <v>-2.5232653311219044E-2</v>
      </c>
      <c r="CI21" s="1045">
        <v>-1.6545627156236642E-2</v>
      </c>
    </row>
    <row r="22" spans="1:87" x14ac:dyDescent="0.35">
      <c r="B22" s="989"/>
      <c r="C22" s="989" t="s">
        <v>4</v>
      </c>
      <c r="D22" s="990">
        <v>3105</v>
      </c>
      <c r="E22" s="990">
        <v>3225</v>
      </c>
      <c r="F22" s="990">
        <v>3160</v>
      </c>
      <c r="G22" s="990">
        <v>2970</v>
      </c>
      <c r="H22" s="990">
        <v>2688.7087494770058</v>
      </c>
      <c r="I22" s="990">
        <v>2209.4285626049455</v>
      </c>
      <c r="J22" s="990">
        <v>2451.4879597046092</v>
      </c>
      <c r="K22" s="990">
        <v>2774.6253977103402</v>
      </c>
      <c r="L22" s="990">
        <v>3203.1072781814055</v>
      </c>
      <c r="M22" s="990">
        <v>3106.0959185475031</v>
      </c>
      <c r="N22" s="990">
        <v>3051.7031536826389</v>
      </c>
      <c r="O22" s="1046">
        <v>-3.0286640817407062E-2</v>
      </c>
      <c r="P22" s="1046">
        <v>-1.7511617893081644E-2</v>
      </c>
      <c r="Q22" s="988"/>
      <c r="R22" s="990">
        <v>725</v>
      </c>
      <c r="S22" s="990">
        <v>770</v>
      </c>
      <c r="T22" s="990">
        <v>800</v>
      </c>
      <c r="U22" s="990">
        <v>795</v>
      </c>
      <c r="V22" s="990">
        <v>730</v>
      </c>
      <c r="W22" s="990">
        <v>790</v>
      </c>
      <c r="X22" s="990">
        <v>830</v>
      </c>
      <c r="Y22" s="990">
        <v>830</v>
      </c>
      <c r="Z22" s="990">
        <v>760</v>
      </c>
      <c r="AA22" s="990">
        <v>805</v>
      </c>
      <c r="AB22" s="990">
        <v>815</v>
      </c>
      <c r="AC22" s="990">
        <v>795</v>
      </c>
      <c r="AD22" s="990">
        <v>745</v>
      </c>
      <c r="AE22" s="990">
        <v>805</v>
      </c>
      <c r="AF22" s="990">
        <v>760</v>
      </c>
      <c r="AG22" s="990">
        <v>770</v>
      </c>
      <c r="AH22" s="990">
        <v>690</v>
      </c>
      <c r="AI22" s="990">
        <v>735</v>
      </c>
      <c r="AJ22" s="990">
        <v>713.01186492927536</v>
      </c>
      <c r="AK22" s="990">
        <v>697.42712858780874</v>
      </c>
      <c r="AL22" s="990">
        <v>629.72352509236475</v>
      </c>
      <c r="AM22" s="990">
        <v>648.5462308675568</v>
      </c>
      <c r="AN22" s="990">
        <v>589.96301264410056</v>
      </c>
      <c r="AO22" s="990">
        <v>346.07822336731931</v>
      </c>
      <c r="AP22" s="990">
        <v>590.01411452696129</v>
      </c>
      <c r="AQ22" s="990">
        <v>683.37321206656645</v>
      </c>
      <c r="AR22" s="990">
        <v>669.5603103747867</v>
      </c>
      <c r="AS22" s="990">
        <v>606.72522347319216</v>
      </c>
      <c r="AT22" s="990">
        <v>530.89017474064758</v>
      </c>
      <c r="AU22" s="990">
        <v>644.31225111598019</v>
      </c>
      <c r="AV22" s="990">
        <v>693.80356434566738</v>
      </c>
      <c r="AW22" s="990">
        <v>667.6989746407894</v>
      </c>
      <c r="AX22" s="990">
        <v>665.95245165178881</v>
      </c>
      <c r="AY22" s="990">
        <v>747.1704070720948</v>
      </c>
      <c r="AZ22" s="990">
        <v>810.48626457707974</v>
      </c>
      <c r="BA22" s="990">
        <v>812.66193631256237</v>
      </c>
      <c r="BB22" s="990">
        <v>768.34413617170526</v>
      </c>
      <c r="BC22" s="990">
        <v>811.61494112005835</v>
      </c>
      <c r="BD22" s="990">
        <v>784.4476452460184</v>
      </c>
      <c r="BE22" s="990">
        <v>781.55537449266558</v>
      </c>
      <c r="BF22" s="990">
        <v>743.05092992422306</v>
      </c>
      <c r="BG22" s="990">
        <v>797.0415877243239</v>
      </c>
      <c r="BH22" s="990">
        <v>753.10741106167177</v>
      </c>
      <c r="BI22" s="1045">
        <v>-3.9951976877332207E-2</v>
      </c>
      <c r="BJ22" s="1045">
        <v>-5.5121561207478464E-2</v>
      </c>
      <c r="BK22" s="984"/>
      <c r="BL22" s="988">
        <v>1585</v>
      </c>
      <c r="BM22" s="988">
        <v>1495</v>
      </c>
      <c r="BN22" s="988">
        <v>1595</v>
      </c>
      <c r="BO22" s="988">
        <v>1520</v>
      </c>
      <c r="BP22" s="988">
        <v>1660</v>
      </c>
      <c r="BQ22" s="988">
        <v>1565</v>
      </c>
      <c r="BR22" s="988">
        <v>1610</v>
      </c>
      <c r="BS22" s="988">
        <v>1550</v>
      </c>
      <c r="BT22" s="988">
        <v>1530</v>
      </c>
      <c r="BU22" s="988">
        <v>1425</v>
      </c>
      <c r="BV22" s="988">
        <v>1410.4389935170841</v>
      </c>
      <c r="BW22" s="988">
        <v>1278.2697559599214</v>
      </c>
      <c r="BX22" s="988">
        <v>936.04123601141987</v>
      </c>
      <c r="BY22" s="988">
        <v>1273.3873265935276</v>
      </c>
      <c r="BZ22" s="988">
        <v>1276.285533847979</v>
      </c>
      <c r="CA22" s="988">
        <v>1175.2024258566278</v>
      </c>
      <c r="CB22" s="988">
        <v>1361.5025389864568</v>
      </c>
      <c r="CC22" s="988">
        <v>1413.1228587238836</v>
      </c>
      <c r="CD22" s="988">
        <v>1623.1482008896421</v>
      </c>
      <c r="CE22" s="988">
        <v>1579.9590772917636</v>
      </c>
      <c r="CF22" s="988">
        <v>1566.0030197386841</v>
      </c>
      <c r="CG22" s="988">
        <v>1540.0925176485471</v>
      </c>
      <c r="CH22" s="1045">
        <v>-2.5232653311219044E-2</v>
      </c>
      <c r="CI22" s="1045">
        <v>-1.6545627156236642E-2</v>
      </c>
    </row>
    <row r="23" spans="1:87" x14ac:dyDescent="0.35">
      <c r="B23" s="992"/>
      <c r="C23" s="992" t="s">
        <v>9</v>
      </c>
      <c r="D23" s="992">
        <v>140</v>
      </c>
      <c r="E23" s="992">
        <v>135</v>
      </c>
      <c r="F23" s="992">
        <v>140</v>
      </c>
      <c r="G23" s="992">
        <v>145</v>
      </c>
      <c r="H23" s="1003" t="s">
        <v>101</v>
      </c>
      <c r="I23" s="1004" t="s">
        <v>101</v>
      </c>
      <c r="J23" s="1004" t="s">
        <v>101</v>
      </c>
      <c r="K23" s="1004" t="s">
        <v>101</v>
      </c>
      <c r="L23" s="1004" t="s">
        <v>101</v>
      </c>
      <c r="M23" s="992" t="s">
        <v>101</v>
      </c>
      <c r="N23" s="1004" t="s">
        <v>101</v>
      </c>
      <c r="O23" s="1004" t="s">
        <v>253</v>
      </c>
      <c r="P23" s="1004" t="s">
        <v>253</v>
      </c>
      <c r="Q23" s="988"/>
      <c r="R23" s="992">
        <v>35</v>
      </c>
      <c r="S23" s="992">
        <v>35</v>
      </c>
      <c r="T23" s="992">
        <v>35</v>
      </c>
      <c r="U23" s="992">
        <v>35</v>
      </c>
      <c r="V23" s="992">
        <v>35</v>
      </c>
      <c r="W23" s="992">
        <v>35</v>
      </c>
      <c r="X23" s="992">
        <v>35</v>
      </c>
      <c r="Y23" s="992">
        <v>35</v>
      </c>
      <c r="Z23" s="992">
        <v>30</v>
      </c>
      <c r="AA23" s="992">
        <v>35</v>
      </c>
      <c r="AB23" s="992">
        <v>35</v>
      </c>
      <c r="AC23" s="992">
        <v>35</v>
      </c>
      <c r="AD23" s="992">
        <v>35</v>
      </c>
      <c r="AE23" s="992">
        <v>35</v>
      </c>
      <c r="AF23" s="992">
        <v>35</v>
      </c>
      <c r="AG23" s="992">
        <v>40</v>
      </c>
      <c r="AH23" s="992">
        <v>35</v>
      </c>
      <c r="AI23" s="992">
        <v>40</v>
      </c>
      <c r="AJ23" s="992" t="s">
        <v>101</v>
      </c>
      <c r="AK23" s="992" t="s">
        <v>101</v>
      </c>
      <c r="AL23" s="992" t="s">
        <v>101</v>
      </c>
      <c r="AM23" s="992" t="s">
        <v>101</v>
      </c>
      <c r="AN23" s="992" t="s">
        <v>101</v>
      </c>
      <c r="AO23" s="992" t="s">
        <v>101</v>
      </c>
      <c r="AP23" s="992" t="s">
        <v>101</v>
      </c>
      <c r="AQ23" s="992" t="s">
        <v>101</v>
      </c>
      <c r="AR23" s="992" t="s">
        <v>101</v>
      </c>
      <c r="AS23" s="992" t="s">
        <v>101</v>
      </c>
      <c r="AT23" s="992" t="s">
        <v>101</v>
      </c>
      <c r="AU23" s="992" t="s">
        <v>101</v>
      </c>
      <c r="AV23" s="992" t="s">
        <v>101</v>
      </c>
      <c r="AW23" s="992" t="s">
        <v>101</v>
      </c>
      <c r="AX23" s="992" t="s">
        <v>101</v>
      </c>
      <c r="AY23" s="992" t="s">
        <v>101</v>
      </c>
      <c r="AZ23" s="992" t="s">
        <v>101</v>
      </c>
      <c r="BA23" s="992" t="s">
        <v>101</v>
      </c>
      <c r="BB23" s="992" t="s">
        <v>101</v>
      </c>
      <c r="BC23" s="992" t="s">
        <v>101</v>
      </c>
      <c r="BD23" s="992" t="s">
        <v>101</v>
      </c>
      <c r="BE23" s="992" t="s">
        <v>101</v>
      </c>
      <c r="BF23" s="992" t="s">
        <v>101</v>
      </c>
      <c r="BG23" s="992" t="s">
        <v>101</v>
      </c>
      <c r="BH23" s="992" t="s">
        <v>101</v>
      </c>
      <c r="BI23" s="1056" t="s">
        <v>253</v>
      </c>
      <c r="BJ23" s="1056" t="s">
        <v>253</v>
      </c>
      <c r="BK23" s="984"/>
      <c r="BL23" s="992">
        <v>70</v>
      </c>
      <c r="BM23" s="992">
        <v>70</v>
      </c>
      <c r="BN23" s="992">
        <v>70</v>
      </c>
      <c r="BO23" s="992">
        <v>70</v>
      </c>
      <c r="BP23" s="992">
        <v>70</v>
      </c>
      <c r="BQ23" s="992">
        <v>65</v>
      </c>
      <c r="BR23" s="992">
        <v>70</v>
      </c>
      <c r="BS23" s="992">
        <v>70</v>
      </c>
      <c r="BT23" s="992">
        <v>75</v>
      </c>
      <c r="BU23" s="992">
        <v>75</v>
      </c>
      <c r="BV23" s="992" t="s">
        <v>101</v>
      </c>
      <c r="BW23" s="992" t="s">
        <v>101</v>
      </c>
      <c r="BX23" s="992" t="s">
        <v>101</v>
      </c>
      <c r="BY23" s="992" t="s">
        <v>101</v>
      </c>
      <c r="BZ23" s="992" t="s">
        <v>101</v>
      </c>
      <c r="CA23" s="992" t="s">
        <v>101</v>
      </c>
      <c r="CB23" s="992" t="s">
        <v>101</v>
      </c>
      <c r="CC23" s="992" t="s">
        <v>101</v>
      </c>
      <c r="CD23" s="992" t="s">
        <v>101</v>
      </c>
      <c r="CE23" s="992" t="s">
        <v>101</v>
      </c>
      <c r="CF23" s="992" t="s">
        <v>101</v>
      </c>
      <c r="CG23" s="992" t="s">
        <v>101</v>
      </c>
      <c r="CH23" s="1063" t="s">
        <v>253</v>
      </c>
      <c r="CI23" s="1063" t="s">
        <v>253</v>
      </c>
    </row>
    <row r="24" spans="1:87" x14ac:dyDescent="0.35">
      <c r="B24" s="1032"/>
      <c r="C24" s="1032"/>
      <c r="D24" s="1032"/>
      <c r="E24" s="1032"/>
      <c r="F24" s="1032"/>
      <c r="G24" s="1032"/>
      <c r="H24" s="1041"/>
      <c r="I24" s="1032"/>
      <c r="J24" s="1032"/>
      <c r="K24" s="1032"/>
      <c r="L24" s="1032"/>
      <c r="M24" s="1032"/>
      <c r="N24" s="990"/>
      <c r="O24" s="1032"/>
      <c r="P24" s="1048"/>
      <c r="Q24" s="988"/>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1032"/>
      <c r="BF24" s="1032"/>
      <c r="BG24" s="1032"/>
      <c r="BH24" s="1032"/>
      <c r="BI24" s="1045"/>
      <c r="BJ24" s="1045"/>
      <c r="BK24" s="984"/>
      <c r="BL24" s="1032"/>
      <c r="BM24" s="1032"/>
      <c r="BN24" s="1032"/>
      <c r="BO24" s="1032"/>
      <c r="BP24" s="1032"/>
      <c r="BQ24" s="1032"/>
      <c r="BR24" s="1032"/>
      <c r="BS24" s="1032"/>
      <c r="BT24" s="1032"/>
      <c r="BU24" s="1032"/>
      <c r="BV24" s="1032"/>
      <c r="BW24" s="1032"/>
      <c r="BX24" s="1032"/>
      <c r="BY24" s="1032"/>
      <c r="BZ24" s="1032"/>
      <c r="CA24" s="1032"/>
      <c r="CB24" s="1032"/>
      <c r="CC24" s="1032"/>
      <c r="CD24" s="1032"/>
      <c r="CE24" s="1032"/>
      <c r="CF24" s="1032"/>
      <c r="CG24" s="1032"/>
      <c r="CH24" s="1045"/>
      <c r="CI24" s="1045"/>
    </row>
    <row r="25" spans="1:87" x14ac:dyDescent="0.35">
      <c r="B25" s="1005" t="s">
        <v>5</v>
      </c>
      <c r="C25" s="991"/>
      <c r="D25" s="991">
        <v>2840</v>
      </c>
      <c r="E25" s="991">
        <v>2505</v>
      </c>
      <c r="F25" s="991">
        <v>2460</v>
      </c>
      <c r="G25" s="991">
        <v>2245</v>
      </c>
      <c r="H25" s="1006">
        <v>2105.537750252664</v>
      </c>
      <c r="I25" s="1006">
        <v>1830.3464916819003</v>
      </c>
      <c r="J25" s="1006">
        <v>1952.5009481835568</v>
      </c>
      <c r="K25" s="1006">
        <v>1880.1913168917113</v>
      </c>
      <c r="L25" s="1006">
        <v>1849.4764420523534</v>
      </c>
      <c r="M25" s="991">
        <v>2008.1682645732958</v>
      </c>
      <c r="N25" s="1006">
        <v>2114.30070495891</v>
      </c>
      <c r="O25" s="1051">
        <v>8.5803646325358418E-2</v>
      </c>
      <c r="P25" s="1051">
        <v>5.2850372281012969E-2</v>
      </c>
      <c r="Q25" s="988"/>
      <c r="R25" s="991">
        <v>740</v>
      </c>
      <c r="S25" s="991">
        <v>695</v>
      </c>
      <c r="T25" s="991">
        <v>720</v>
      </c>
      <c r="U25" s="991">
        <v>660</v>
      </c>
      <c r="V25" s="991">
        <v>785</v>
      </c>
      <c r="W25" s="991">
        <v>675</v>
      </c>
      <c r="X25" s="991">
        <v>580</v>
      </c>
      <c r="Y25" s="991">
        <v>600</v>
      </c>
      <c r="Z25" s="991">
        <v>630</v>
      </c>
      <c r="AA25" s="991">
        <v>700</v>
      </c>
      <c r="AB25" s="991">
        <v>610</v>
      </c>
      <c r="AC25" s="991">
        <v>590</v>
      </c>
      <c r="AD25" s="991">
        <v>580</v>
      </c>
      <c r="AE25" s="991">
        <v>680</v>
      </c>
      <c r="AF25" s="991">
        <v>580</v>
      </c>
      <c r="AG25" s="991">
        <v>570</v>
      </c>
      <c r="AH25" s="991">
        <v>550</v>
      </c>
      <c r="AI25" s="991">
        <v>560</v>
      </c>
      <c r="AJ25" s="991">
        <v>541.21125275204304</v>
      </c>
      <c r="AK25" s="991">
        <v>535.93402330837796</v>
      </c>
      <c r="AL25" s="991">
        <v>529.95018102166023</v>
      </c>
      <c r="AM25" s="991">
        <v>498.44229317058239</v>
      </c>
      <c r="AN25" s="991">
        <v>396.63405846780205</v>
      </c>
      <c r="AO25" s="991">
        <v>388.84279375950177</v>
      </c>
      <c r="AP25" s="991">
        <v>511.18101744141416</v>
      </c>
      <c r="AQ25" s="991">
        <v>533.68862201318211</v>
      </c>
      <c r="AR25" s="991">
        <v>487.30936025685696</v>
      </c>
      <c r="AS25" s="991">
        <v>469.95020098424459</v>
      </c>
      <c r="AT25" s="991">
        <v>484.61517848069673</v>
      </c>
      <c r="AU25" s="991">
        <v>510.62620846175867</v>
      </c>
      <c r="AV25" s="991">
        <v>463.67641357595471</v>
      </c>
      <c r="AW25" s="991">
        <v>481.61639119097839</v>
      </c>
      <c r="AX25" s="991">
        <v>475.68321691744796</v>
      </c>
      <c r="AY25" s="991">
        <v>459.21529520733037</v>
      </c>
      <c r="AZ25" s="991">
        <v>458.47232109952688</v>
      </c>
      <c r="BA25" s="991">
        <v>474.22320186972217</v>
      </c>
      <c r="BB25" s="991">
        <v>445.84905051669261</v>
      </c>
      <c r="BC25" s="991">
        <v>470.93186856641182</v>
      </c>
      <c r="BD25" s="991">
        <v>488.02615000926238</v>
      </c>
      <c r="BE25" s="991">
        <v>505.92004112955254</v>
      </c>
      <c r="BF25" s="991">
        <v>493.01572241752893</v>
      </c>
      <c r="BG25" s="991">
        <v>521.206351016952</v>
      </c>
      <c r="BH25" s="991">
        <v>533.30343409521458</v>
      </c>
      <c r="BI25" s="1056">
        <v>9.2776348327016533E-2</v>
      </c>
      <c r="BJ25" s="1056">
        <v>2.3209776808474025E-2</v>
      </c>
      <c r="BK25" s="984"/>
      <c r="BL25" s="991">
        <v>1565</v>
      </c>
      <c r="BM25" s="991">
        <v>1435</v>
      </c>
      <c r="BN25" s="991">
        <v>1380</v>
      </c>
      <c r="BO25" s="991">
        <v>1460</v>
      </c>
      <c r="BP25" s="991">
        <v>1180</v>
      </c>
      <c r="BQ25" s="991">
        <v>1330</v>
      </c>
      <c r="BR25" s="991">
        <v>1200</v>
      </c>
      <c r="BS25" s="991">
        <v>1260</v>
      </c>
      <c r="BT25" s="991">
        <v>1150</v>
      </c>
      <c r="BU25" s="991">
        <v>1110</v>
      </c>
      <c r="BV25" s="991">
        <v>1077.1452760604211</v>
      </c>
      <c r="BW25" s="991">
        <v>1028.3924741922426</v>
      </c>
      <c r="BX25" s="991">
        <v>785.47685222730388</v>
      </c>
      <c r="BY25" s="991">
        <v>1044.8696394545964</v>
      </c>
      <c r="BZ25" s="991">
        <v>957.25956124110155</v>
      </c>
      <c r="CA25" s="991">
        <v>995.24138694245539</v>
      </c>
      <c r="CB25" s="991">
        <v>945.29280476693316</v>
      </c>
      <c r="CC25" s="991">
        <v>934.89851212477834</v>
      </c>
      <c r="CD25" s="991">
        <v>932.69552296924905</v>
      </c>
      <c r="CE25" s="991">
        <v>916.78091908310444</v>
      </c>
      <c r="CF25" s="991">
        <v>993.94619113881492</v>
      </c>
      <c r="CG25" s="991">
        <v>1014.222073434481</v>
      </c>
      <c r="CH25" s="1051">
        <v>0.10628619370572179</v>
      </c>
      <c r="CI25" s="1051">
        <v>2.0399376220190613E-2</v>
      </c>
    </row>
    <row r="26" spans="1:87" x14ac:dyDescent="0.35">
      <c r="B26" s="978"/>
      <c r="C26" s="984"/>
      <c r="D26" s="984"/>
      <c r="E26" s="984"/>
      <c r="F26" s="984"/>
      <c r="G26" s="984"/>
      <c r="H26" s="998"/>
      <c r="I26" s="984"/>
      <c r="J26" s="984"/>
      <c r="K26" s="984"/>
      <c r="L26" s="984"/>
      <c r="M26" s="984"/>
      <c r="N26" s="984"/>
      <c r="O26" s="1045"/>
      <c r="P26" s="1045"/>
      <c r="Q26" s="988"/>
      <c r="R26" s="984"/>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1045"/>
      <c r="BJ26" s="1045"/>
      <c r="BK26" s="984"/>
      <c r="BL26" s="990"/>
      <c r="BM26" s="990"/>
      <c r="BN26" s="990"/>
      <c r="BO26" s="990"/>
      <c r="BP26" s="990"/>
      <c r="BQ26" s="990"/>
      <c r="BR26" s="990"/>
      <c r="BS26" s="990"/>
      <c r="BT26" s="990"/>
      <c r="BU26" s="990"/>
      <c r="BV26" s="990"/>
      <c r="BW26" s="990"/>
      <c r="BX26" s="990"/>
      <c r="BY26" s="990"/>
      <c r="BZ26" s="990"/>
      <c r="CA26" s="990"/>
      <c r="CB26" s="990"/>
      <c r="CC26" s="990"/>
      <c r="CD26" s="990"/>
      <c r="CE26" s="990"/>
      <c r="CF26" s="990"/>
      <c r="CG26" s="990"/>
      <c r="CH26" s="1045"/>
      <c r="CI26" s="1045"/>
    </row>
    <row r="27" spans="1:87" x14ac:dyDescent="0.35">
      <c r="B27" s="978" t="s">
        <v>6</v>
      </c>
      <c r="C27" s="984"/>
      <c r="D27" s="987">
        <v>1875</v>
      </c>
      <c r="E27" s="987">
        <v>2020</v>
      </c>
      <c r="F27" s="987">
        <v>1900</v>
      </c>
      <c r="G27" s="987">
        <v>2040</v>
      </c>
      <c r="H27" s="987">
        <v>2257.3043030241743</v>
      </c>
      <c r="I27" s="987">
        <v>2132.3607131568124</v>
      </c>
      <c r="J27" s="987">
        <v>2560.9859085506323</v>
      </c>
      <c r="K27" s="987">
        <v>2340.500286849885</v>
      </c>
      <c r="L27" s="987">
        <v>2576.2927742240881</v>
      </c>
      <c r="M27" s="987">
        <v>2486.6975947299379</v>
      </c>
      <c r="N27" s="987">
        <v>2110.7151463523555</v>
      </c>
      <c r="O27" s="1045">
        <v>-3.4776784840043651E-2</v>
      </c>
      <c r="P27" s="1045">
        <v>-0.15119749549539219</v>
      </c>
      <c r="Q27" s="988"/>
      <c r="R27" s="987">
        <v>410</v>
      </c>
      <c r="S27" s="987">
        <v>435</v>
      </c>
      <c r="T27" s="987">
        <v>455</v>
      </c>
      <c r="U27" s="987">
        <v>460</v>
      </c>
      <c r="V27" s="987">
        <v>450</v>
      </c>
      <c r="W27" s="987">
        <v>480</v>
      </c>
      <c r="X27" s="987">
        <v>500</v>
      </c>
      <c r="Y27" s="987">
        <v>545</v>
      </c>
      <c r="Z27" s="987">
        <v>520</v>
      </c>
      <c r="AA27" s="987">
        <v>480</v>
      </c>
      <c r="AB27" s="987">
        <v>480</v>
      </c>
      <c r="AC27" s="987">
        <v>475</v>
      </c>
      <c r="AD27" s="987">
        <v>475</v>
      </c>
      <c r="AE27" s="987">
        <v>480</v>
      </c>
      <c r="AF27" s="987">
        <v>510</v>
      </c>
      <c r="AG27" s="987">
        <v>505</v>
      </c>
      <c r="AH27" s="987">
        <v>505</v>
      </c>
      <c r="AI27" s="987">
        <v>525</v>
      </c>
      <c r="AJ27" s="987">
        <v>656.15665632923094</v>
      </c>
      <c r="AK27" s="987">
        <v>534.76455994001094</v>
      </c>
      <c r="AL27" s="987">
        <v>517.47875229750855</v>
      </c>
      <c r="AM27" s="987">
        <v>548.90183196574333</v>
      </c>
      <c r="AN27" s="987">
        <v>618.47251560493385</v>
      </c>
      <c r="AO27" s="987">
        <v>331.46457198724215</v>
      </c>
      <c r="AP27" s="987">
        <v>569.19221013943593</v>
      </c>
      <c r="AQ27" s="987">
        <v>613.23141542520034</v>
      </c>
      <c r="AR27" s="987">
        <v>486.41551227267973</v>
      </c>
      <c r="AS27" s="987">
        <v>797.37675797563202</v>
      </c>
      <c r="AT27" s="987">
        <v>729.46708158709521</v>
      </c>
      <c r="AU27" s="987">
        <v>547.72655671522534</v>
      </c>
      <c r="AV27" s="987">
        <v>573.81722367767225</v>
      </c>
      <c r="AW27" s="987">
        <v>666.49582211734537</v>
      </c>
      <c r="AX27" s="987">
        <v>558.62667169487258</v>
      </c>
      <c r="AY27" s="987">
        <v>541.56056935999482</v>
      </c>
      <c r="AZ27" s="987">
        <v>686.39292727199108</v>
      </c>
      <c r="BA27" s="987">
        <v>789.81997447050082</v>
      </c>
      <c r="BB27" s="987">
        <v>488.00360535149969</v>
      </c>
      <c r="BC27" s="987">
        <v>612.07626713009688</v>
      </c>
      <c r="BD27" s="987">
        <v>673.20761087004144</v>
      </c>
      <c r="BE27" s="987">
        <v>694.06081247961674</v>
      </c>
      <c r="BF27" s="987">
        <v>563.17140716606491</v>
      </c>
      <c r="BG27" s="987">
        <v>556.25776421421483</v>
      </c>
      <c r="BH27" s="987">
        <v>526.76012719894811</v>
      </c>
      <c r="BI27" s="1045">
        <v>-0.21753688060927778</v>
      </c>
      <c r="BJ27" s="1045">
        <v>-5.3028719620544784E-2</v>
      </c>
      <c r="BK27" s="984"/>
      <c r="BL27" s="984">
        <v>875</v>
      </c>
      <c r="BM27" s="984">
        <v>845</v>
      </c>
      <c r="BN27" s="984">
        <v>915</v>
      </c>
      <c r="BO27" s="984">
        <v>930</v>
      </c>
      <c r="BP27" s="984">
        <v>1045</v>
      </c>
      <c r="BQ27" s="984">
        <v>1000</v>
      </c>
      <c r="BR27" s="984">
        <v>955</v>
      </c>
      <c r="BS27" s="984">
        <v>955</v>
      </c>
      <c r="BT27" s="984">
        <v>1015</v>
      </c>
      <c r="BU27" s="984">
        <v>1030</v>
      </c>
      <c r="BV27" s="984">
        <v>1190.921216269242</v>
      </c>
      <c r="BW27" s="984">
        <v>1066.3805842632519</v>
      </c>
      <c r="BX27" s="984">
        <v>949.937087592176</v>
      </c>
      <c r="BY27" s="984">
        <v>1182.4236255646363</v>
      </c>
      <c r="BZ27" s="984">
        <v>1283.7922702483118</v>
      </c>
      <c r="CA27" s="984">
        <v>1277.1936383023206</v>
      </c>
      <c r="CB27" s="984">
        <v>1240.3130457950176</v>
      </c>
      <c r="CC27" s="984">
        <v>1100.1872410548674</v>
      </c>
      <c r="CD27" s="984">
        <v>1476.2129017424918</v>
      </c>
      <c r="CE27" s="984">
        <v>1100.0798724815966</v>
      </c>
      <c r="CF27" s="984">
        <v>1367.2684233496582</v>
      </c>
      <c r="CG27" s="984">
        <v>1119.4291713802797</v>
      </c>
      <c r="CH27" s="1045">
        <v>1.7588994565489458E-2</v>
      </c>
      <c r="CI27" s="1045">
        <v>-0.18126598094191293</v>
      </c>
    </row>
    <row r="28" spans="1:87" x14ac:dyDescent="0.35">
      <c r="B28" s="989"/>
      <c r="C28" s="989" t="s">
        <v>12</v>
      </c>
      <c r="D28" s="990">
        <v>515</v>
      </c>
      <c r="E28" s="990">
        <v>560</v>
      </c>
      <c r="F28" s="990">
        <v>570</v>
      </c>
      <c r="G28" s="990">
        <v>565</v>
      </c>
      <c r="H28" s="990">
        <v>785.59649222926043</v>
      </c>
      <c r="I28" s="990">
        <v>638.79551548241909</v>
      </c>
      <c r="J28" s="990">
        <v>659.76466394368572</v>
      </c>
      <c r="K28" s="990">
        <v>671.80767242704178</v>
      </c>
      <c r="L28" s="990">
        <v>839.51118130878376</v>
      </c>
      <c r="M28" s="990">
        <v>614.78102547065714</v>
      </c>
      <c r="N28" s="990">
        <v>580.18852499486752</v>
      </c>
      <c r="O28" s="1046">
        <v>-0.26769167682528794</v>
      </c>
      <c r="P28" s="1046">
        <v>-5.6268002821503238E-2</v>
      </c>
      <c r="Q28" s="988"/>
      <c r="R28" s="990">
        <v>145</v>
      </c>
      <c r="S28" s="990">
        <v>125</v>
      </c>
      <c r="T28" s="990">
        <v>135</v>
      </c>
      <c r="U28" s="990">
        <v>130</v>
      </c>
      <c r="V28" s="990">
        <v>125</v>
      </c>
      <c r="W28" s="990">
        <v>115</v>
      </c>
      <c r="X28" s="990">
        <v>140</v>
      </c>
      <c r="Y28" s="990">
        <v>135</v>
      </c>
      <c r="Z28" s="990">
        <v>165</v>
      </c>
      <c r="AA28" s="990">
        <v>130</v>
      </c>
      <c r="AB28" s="990">
        <v>150</v>
      </c>
      <c r="AC28" s="990">
        <v>135</v>
      </c>
      <c r="AD28" s="990">
        <v>160</v>
      </c>
      <c r="AE28" s="990">
        <v>135</v>
      </c>
      <c r="AF28" s="990">
        <v>145</v>
      </c>
      <c r="AG28" s="990">
        <v>135</v>
      </c>
      <c r="AH28" s="990">
        <v>155</v>
      </c>
      <c r="AI28" s="990">
        <v>140</v>
      </c>
      <c r="AJ28" s="990">
        <v>253.9871959430032</v>
      </c>
      <c r="AK28" s="990">
        <v>219.04646044163951</v>
      </c>
      <c r="AL28" s="990">
        <v>160.14955173361625</v>
      </c>
      <c r="AM28" s="990">
        <v>152.41328411100147</v>
      </c>
      <c r="AN28" s="990">
        <v>229.17941917482568</v>
      </c>
      <c r="AO28" s="990">
        <v>103.21710007672158</v>
      </c>
      <c r="AP28" s="990">
        <v>143.58807208721055</v>
      </c>
      <c r="AQ28" s="990">
        <v>162.81092414366142</v>
      </c>
      <c r="AR28" s="990">
        <v>102.01389884847822</v>
      </c>
      <c r="AS28" s="990">
        <v>145.9596498625655</v>
      </c>
      <c r="AT28" s="990">
        <v>311.49999451680537</v>
      </c>
      <c r="AU28" s="990">
        <v>100.2911207158364</v>
      </c>
      <c r="AV28" s="990">
        <v>131.24770070670539</v>
      </c>
      <c r="AW28" s="990">
        <v>169.1565337521597</v>
      </c>
      <c r="AX28" s="990">
        <v>120.38205048846388</v>
      </c>
      <c r="AY28" s="990">
        <v>251.0213874797127</v>
      </c>
      <c r="AZ28" s="990">
        <v>329.16827678858499</v>
      </c>
      <c r="BA28" s="990">
        <v>250.74184506870796</v>
      </c>
      <c r="BB28" s="990">
        <v>126.82412948471698</v>
      </c>
      <c r="BC28" s="990">
        <v>132.77692996677382</v>
      </c>
      <c r="BD28" s="990">
        <v>178.26048482534054</v>
      </c>
      <c r="BE28" s="990">
        <v>167.05836930779435</v>
      </c>
      <c r="BF28" s="990">
        <v>136.38524034588738</v>
      </c>
      <c r="BG28" s="990">
        <v>133.07693099163475</v>
      </c>
      <c r="BH28" s="990">
        <v>173.30523189119546</v>
      </c>
      <c r="BI28" s="1045">
        <v>-2.7797820358225978E-2</v>
      </c>
      <c r="BJ28" s="1045">
        <v>0.30229357259591039</v>
      </c>
      <c r="BK28" s="984"/>
      <c r="BL28" s="988">
        <v>270</v>
      </c>
      <c r="BM28" s="988">
        <v>270</v>
      </c>
      <c r="BN28" s="988">
        <v>265</v>
      </c>
      <c r="BO28" s="988">
        <v>240</v>
      </c>
      <c r="BP28" s="988">
        <v>275</v>
      </c>
      <c r="BQ28" s="988">
        <v>295</v>
      </c>
      <c r="BR28" s="988">
        <v>285</v>
      </c>
      <c r="BS28" s="988">
        <v>295</v>
      </c>
      <c r="BT28" s="988">
        <v>280</v>
      </c>
      <c r="BU28" s="988">
        <v>295</v>
      </c>
      <c r="BV28" s="988">
        <v>473.03365638464271</v>
      </c>
      <c r="BW28" s="988">
        <v>312.56283584461772</v>
      </c>
      <c r="BX28" s="988">
        <v>332.39651925154726</v>
      </c>
      <c r="BY28" s="988">
        <v>306.39899623087194</v>
      </c>
      <c r="BZ28" s="988">
        <v>247.97354871104372</v>
      </c>
      <c r="CA28" s="988">
        <v>411.7911152326418</v>
      </c>
      <c r="CB28" s="988">
        <v>300.40423445886506</v>
      </c>
      <c r="CC28" s="988">
        <v>371.4034379681766</v>
      </c>
      <c r="CD28" s="988">
        <v>579.91012185729301</v>
      </c>
      <c r="CE28" s="988">
        <v>259.60105945149081</v>
      </c>
      <c r="CF28" s="988">
        <v>345.31885413313489</v>
      </c>
      <c r="CG28" s="988">
        <v>269.46217133752214</v>
      </c>
      <c r="CH28" s="1045">
        <v>3.7985638066604155E-2</v>
      </c>
      <c r="CI28" s="1045">
        <v>-0.21967141929171008</v>
      </c>
    </row>
    <row r="29" spans="1:87" x14ac:dyDescent="0.35">
      <c r="B29" s="989"/>
      <c r="C29" s="989" t="s">
        <v>13</v>
      </c>
      <c r="D29" s="990">
        <v>170</v>
      </c>
      <c r="E29" s="990">
        <v>220</v>
      </c>
      <c r="F29" s="990">
        <v>120</v>
      </c>
      <c r="G29" s="990">
        <v>235</v>
      </c>
      <c r="H29" s="990">
        <v>218.82799632930983</v>
      </c>
      <c r="I29" s="990">
        <v>108.88601227321639</v>
      </c>
      <c r="J29" s="990">
        <v>168.88811626284198</v>
      </c>
      <c r="K29" s="990">
        <v>192.65496448538445</v>
      </c>
      <c r="L29" s="990">
        <v>159.11787859827328</v>
      </c>
      <c r="M29" s="990">
        <v>158.43657084284141</v>
      </c>
      <c r="N29" s="990">
        <v>197.52395148759723</v>
      </c>
      <c r="O29" s="1046">
        <v>-4.28178003272639E-3</v>
      </c>
      <c r="P29" s="1046">
        <v>0.24670680788419697</v>
      </c>
      <c r="Q29" s="988"/>
      <c r="R29" s="990">
        <v>15</v>
      </c>
      <c r="S29" s="990">
        <v>15</v>
      </c>
      <c r="T29" s="990">
        <v>45</v>
      </c>
      <c r="U29" s="990">
        <v>40</v>
      </c>
      <c r="V29" s="990">
        <v>40</v>
      </c>
      <c r="W29" s="990">
        <v>40</v>
      </c>
      <c r="X29" s="990">
        <v>55</v>
      </c>
      <c r="Y29" s="990">
        <v>60</v>
      </c>
      <c r="Z29" s="990">
        <v>55</v>
      </c>
      <c r="AA29" s="990">
        <v>55</v>
      </c>
      <c r="AB29" s="990">
        <v>35</v>
      </c>
      <c r="AC29" s="990">
        <v>25</v>
      </c>
      <c r="AD29" s="990">
        <v>30</v>
      </c>
      <c r="AE29" s="990">
        <v>30</v>
      </c>
      <c r="AF29" s="990">
        <v>55</v>
      </c>
      <c r="AG29" s="990">
        <v>55</v>
      </c>
      <c r="AH29" s="990">
        <v>55</v>
      </c>
      <c r="AI29" s="990">
        <v>55</v>
      </c>
      <c r="AJ29" s="990">
        <v>54.706999082327457</v>
      </c>
      <c r="AK29" s="990">
        <v>54.706999082327457</v>
      </c>
      <c r="AL29" s="990">
        <v>54.706999082327457</v>
      </c>
      <c r="AM29" s="990">
        <v>54.706999082327457</v>
      </c>
      <c r="AN29" s="990">
        <v>33.175852077934877</v>
      </c>
      <c r="AO29" s="990">
        <v>18.290451516342788</v>
      </c>
      <c r="AP29" s="990">
        <v>21.426618642480928</v>
      </c>
      <c r="AQ29" s="990">
        <v>35.993090036457801</v>
      </c>
      <c r="AR29" s="990">
        <v>35.864535507985934</v>
      </c>
      <c r="AS29" s="990">
        <v>38.430517445326473</v>
      </c>
      <c r="AT29" s="990">
        <v>38.430517445326473</v>
      </c>
      <c r="AU29" s="990">
        <v>56.162545864203082</v>
      </c>
      <c r="AV29" s="990">
        <v>44.060782829446495</v>
      </c>
      <c r="AW29" s="990">
        <v>48.018266583748236</v>
      </c>
      <c r="AX29" s="990">
        <v>48.688351384265005</v>
      </c>
      <c r="AY29" s="990">
        <v>51.887563687924718</v>
      </c>
      <c r="AZ29" s="990">
        <v>41.472774491784698</v>
      </c>
      <c r="BA29" s="990">
        <v>40.649581972778492</v>
      </c>
      <c r="BB29" s="990">
        <v>38.277720664762469</v>
      </c>
      <c r="BC29" s="990">
        <v>38.717801468947613</v>
      </c>
      <c r="BD29" s="990">
        <v>39.609142710710351</v>
      </c>
      <c r="BE29" s="990">
        <v>39.609142710710351</v>
      </c>
      <c r="BF29" s="990">
        <v>39.609142710710351</v>
      </c>
      <c r="BG29" s="990">
        <v>39.609142710710351</v>
      </c>
      <c r="BH29" s="990">
        <v>49.380987871899308</v>
      </c>
      <c r="BI29" s="1045">
        <v>0.24670680788419697</v>
      </c>
      <c r="BJ29" s="1045">
        <v>0.24670680788419697</v>
      </c>
      <c r="BK29" s="984"/>
      <c r="BL29" s="988">
        <v>30</v>
      </c>
      <c r="BM29" s="988">
        <v>30</v>
      </c>
      <c r="BN29" s="988">
        <v>85</v>
      </c>
      <c r="BO29" s="988">
        <v>80</v>
      </c>
      <c r="BP29" s="988">
        <v>115</v>
      </c>
      <c r="BQ29" s="988">
        <v>110</v>
      </c>
      <c r="BR29" s="988">
        <v>60</v>
      </c>
      <c r="BS29" s="988">
        <v>60</v>
      </c>
      <c r="BT29" s="988">
        <v>110</v>
      </c>
      <c r="BU29" s="988">
        <v>110</v>
      </c>
      <c r="BV29" s="988">
        <v>109.41399816465491</v>
      </c>
      <c r="BW29" s="988">
        <v>109.41399816465491</v>
      </c>
      <c r="BX29" s="988">
        <v>51.466303594277662</v>
      </c>
      <c r="BY29" s="988">
        <v>57.419708678938733</v>
      </c>
      <c r="BZ29" s="988">
        <v>74.295052953312407</v>
      </c>
      <c r="CA29" s="988">
        <v>94.593063309529555</v>
      </c>
      <c r="CB29" s="988">
        <v>92.079049413194724</v>
      </c>
      <c r="CC29" s="988">
        <v>100.57591507218973</v>
      </c>
      <c r="CD29" s="988">
        <v>82.122356464563182</v>
      </c>
      <c r="CE29" s="988">
        <v>76.995522133710082</v>
      </c>
      <c r="CF29" s="988">
        <v>79.218285421420703</v>
      </c>
      <c r="CG29" s="988">
        <v>79.218285421420703</v>
      </c>
      <c r="CH29" s="1045">
        <v>2.88687345200489E-2</v>
      </c>
      <c r="CI29" s="1045">
        <v>0</v>
      </c>
    </row>
    <row r="30" spans="1:87" x14ac:dyDescent="0.35">
      <c r="B30" s="989"/>
      <c r="C30" s="989" t="s">
        <v>10</v>
      </c>
      <c r="D30" s="990">
        <v>205</v>
      </c>
      <c r="E30" s="990">
        <v>195</v>
      </c>
      <c r="F30" s="990">
        <v>210</v>
      </c>
      <c r="G30" s="990">
        <v>205</v>
      </c>
      <c r="H30" s="990">
        <v>144.371088411681</v>
      </c>
      <c r="I30" s="990">
        <v>129.77199999999999</v>
      </c>
      <c r="J30" s="990">
        <v>134.92660999999998</v>
      </c>
      <c r="K30" s="990">
        <v>105.9654</v>
      </c>
      <c r="L30" s="990">
        <v>89.271500000000003</v>
      </c>
      <c r="M30" s="990">
        <v>93.658650000000009</v>
      </c>
      <c r="N30" s="990">
        <v>95.297632501813567</v>
      </c>
      <c r="O30" s="1046">
        <v>4.9143903709470527E-2</v>
      </c>
      <c r="P30" s="1046">
        <v>1.7499531562899406E-2</v>
      </c>
      <c r="Q30" s="988"/>
      <c r="R30" s="990">
        <v>55</v>
      </c>
      <c r="S30" s="990">
        <v>60</v>
      </c>
      <c r="T30" s="990">
        <v>60</v>
      </c>
      <c r="U30" s="990">
        <v>50</v>
      </c>
      <c r="V30" s="990">
        <v>50</v>
      </c>
      <c r="W30" s="990">
        <v>50</v>
      </c>
      <c r="X30" s="990">
        <v>50</v>
      </c>
      <c r="Y30" s="990">
        <v>50</v>
      </c>
      <c r="Z30" s="990">
        <v>50</v>
      </c>
      <c r="AA30" s="990">
        <v>50</v>
      </c>
      <c r="AB30" s="990">
        <v>55</v>
      </c>
      <c r="AC30" s="990">
        <v>50</v>
      </c>
      <c r="AD30" s="990">
        <v>50</v>
      </c>
      <c r="AE30" s="990">
        <v>65</v>
      </c>
      <c r="AF30" s="990">
        <v>55</v>
      </c>
      <c r="AG30" s="990">
        <v>50</v>
      </c>
      <c r="AH30" s="990">
        <v>50</v>
      </c>
      <c r="AI30" s="990">
        <v>55</v>
      </c>
      <c r="AJ30" s="990">
        <v>35.253865920000003</v>
      </c>
      <c r="AK30" s="990">
        <v>35.729599999999998</v>
      </c>
      <c r="AL30" s="990">
        <v>37.484800000000007</v>
      </c>
      <c r="AM30" s="990">
        <v>35.900320000000001</v>
      </c>
      <c r="AN30" s="990">
        <v>32.069000000000003</v>
      </c>
      <c r="AO30" s="990">
        <v>29.286999999999999</v>
      </c>
      <c r="AP30" s="990">
        <v>32.602000000000004</v>
      </c>
      <c r="AQ30" s="990">
        <v>35.814</v>
      </c>
      <c r="AR30" s="990">
        <v>33.107999999999997</v>
      </c>
      <c r="AS30" s="990">
        <v>35.045249999999996</v>
      </c>
      <c r="AT30" s="990">
        <v>34.968000000000004</v>
      </c>
      <c r="AU30" s="990">
        <v>31.80536</v>
      </c>
      <c r="AV30" s="990">
        <v>29.650399999999998</v>
      </c>
      <c r="AW30" s="990">
        <v>26.92</v>
      </c>
      <c r="AX30" s="990">
        <v>25.78</v>
      </c>
      <c r="AY30" s="990">
        <v>23.614999999999998</v>
      </c>
      <c r="AZ30" s="990">
        <v>22.503</v>
      </c>
      <c r="BA30" s="990">
        <v>22.591999999999999</v>
      </c>
      <c r="BB30" s="990">
        <v>22.015999999999998</v>
      </c>
      <c r="BC30" s="990">
        <v>22.160499999999999</v>
      </c>
      <c r="BD30" s="990">
        <v>22.265000000000001</v>
      </c>
      <c r="BE30" s="990">
        <v>23.041050000000002</v>
      </c>
      <c r="BF30" s="990">
        <v>24.137599999999999</v>
      </c>
      <c r="BG30" s="990">
        <v>24.215</v>
      </c>
      <c r="BH30" s="990">
        <v>23.042999999999999</v>
      </c>
      <c r="BI30" s="1045">
        <v>3.4942735234673172E-2</v>
      </c>
      <c r="BJ30" s="1045">
        <v>-4.8399752219698611E-2</v>
      </c>
      <c r="BK30" s="984"/>
      <c r="BL30" s="988">
        <v>100</v>
      </c>
      <c r="BM30" s="988">
        <v>115</v>
      </c>
      <c r="BN30" s="988">
        <v>110</v>
      </c>
      <c r="BO30" s="988">
        <v>100</v>
      </c>
      <c r="BP30" s="988">
        <v>100</v>
      </c>
      <c r="BQ30" s="988">
        <v>100</v>
      </c>
      <c r="BR30" s="988">
        <v>105</v>
      </c>
      <c r="BS30" s="988">
        <v>115</v>
      </c>
      <c r="BT30" s="988">
        <v>105</v>
      </c>
      <c r="BU30" s="988">
        <v>105</v>
      </c>
      <c r="BV30" s="988">
        <v>70.98346592</v>
      </c>
      <c r="BW30" s="988">
        <v>73.385120000000001</v>
      </c>
      <c r="BX30" s="988">
        <v>61.356000000000002</v>
      </c>
      <c r="BY30" s="988">
        <v>68.415999999999997</v>
      </c>
      <c r="BZ30" s="988">
        <v>68.153249999999986</v>
      </c>
      <c r="CA30" s="988">
        <v>66.773359999999997</v>
      </c>
      <c r="CB30" s="988">
        <v>56.570399999999999</v>
      </c>
      <c r="CC30" s="988">
        <v>49.394999999999996</v>
      </c>
      <c r="CD30" s="988">
        <v>45.094999999999999</v>
      </c>
      <c r="CE30" s="988">
        <v>44.176499999999997</v>
      </c>
      <c r="CF30" s="988">
        <v>45.306049999999999</v>
      </c>
      <c r="CG30" s="988">
        <v>48.352599999999995</v>
      </c>
      <c r="CH30" s="1045">
        <v>9.4532160764207118E-2</v>
      </c>
      <c r="CI30" s="1045">
        <v>6.7243778700637025E-2</v>
      </c>
    </row>
    <row r="31" spans="1:87" x14ac:dyDescent="0.35">
      <c r="B31" s="989"/>
      <c r="C31" s="989" t="s">
        <v>11</v>
      </c>
      <c r="D31" s="990">
        <v>300</v>
      </c>
      <c r="E31" s="990">
        <v>320</v>
      </c>
      <c r="F31" s="990">
        <v>260</v>
      </c>
      <c r="G31" s="990">
        <v>275</v>
      </c>
      <c r="H31" s="990">
        <v>242.90987761301596</v>
      </c>
      <c r="I31" s="990">
        <v>490.7355417990334</v>
      </c>
      <c r="J31" s="990">
        <v>788.69617093489194</v>
      </c>
      <c r="K31" s="990">
        <v>528.11978859927672</v>
      </c>
      <c r="L31" s="990">
        <v>604.72743919856021</v>
      </c>
      <c r="M31" s="990">
        <v>689.95984320543607</v>
      </c>
      <c r="N31" s="990">
        <v>288.77273227544561</v>
      </c>
      <c r="O31" s="1046">
        <v>0.14094350360524999</v>
      </c>
      <c r="P31" s="1046">
        <v>-0.58146443576504891</v>
      </c>
      <c r="Q31" s="988"/>
      <c r="R31" s="990">
        <v>45</v>
      </c>
      <c r="S31" s="990">
        <v>55</v>
      </c>
      <c r="T31" s="990">
        <v>55</v>
      </c>
      <c r="U31" s="990">
        <v>65</v>
      </c>
      <c r="V31" s="990">
        <v>85</v>
      </c>
      <c r="W31" s="990">
        <v>95</v>
      </c>
      <c r="X31" s="990">
        <v>90</v>
      </c>
      <c r="Y31" s="990">
        <v>110</v>
      </c>
      <c r="Z31" s="990">
        <v>85</v>
      </c>
      <c r="AA31" s="990">
        <v>40</v>
      </c>
      <c r="AB31" s="990">
        <v>60</v>
      </c>
      <c r="AC31" s="990">
        <v>70</v>
      </c>
      <c r="AD31" s="990">
        <v>65</v>
      </c>
      <c r="AE31" s="990">
        <v>55</v>
      </c>
      <c r="AF31" s="990">
        <v>70</v>
      </c>
      <c r="AG31" s="990">
        <v>65</v>
      </c>
      <c r="AH31" s="990">
        <v>70</v>
      </c>
      <c r="AI31" s="990">
        <v>70</v>
      </c>
      <c r="AJ31" s="990">
        <v>119.35286427466382</v>
      </c>
      <c r="AK31" s="990">
        <v>32.533348821730605</v>
      </c>
      <c r="AL31" s="990">
        <v>73.249886006637212</v>
      </c>
      <c r="AM31" s="990">
        <v>17.773778509984304</v>
      </c>
      <c r="AN31" s="990">
        <v>165.12074831621831</v>
      </c>
      <c r="AO31" s="990">
        <v>32.395961898629757</v>
      </c>
      <c r="AP31" s="990">
        <v>198.50199830516686</v>
      </c>
      <c r="AQ31" s="990">
        <v>94.716833279018417</v>
      </c>
      <c r="AR31" s="990">
        <v>110.55826001021434</v>
      </c>
      <c r="AS31" s="990">
        <v>382.31241742282504</v>
      </c>
      <c r="AT31" s="990">
        <v>146.68383984886904</v>
      </c>
      <c r="AU31" s="990">
        <v>149.14165365298365</v>
      </c>
      <c r="AV31" s="990">
        <v>155.77815672767431</v>
      </c>
      <c r="AW31" s="990">
        <v>208.10292212571011</v>
      </c>
      <c r="AX31" s="990">
        <v>156.80918861502261</v>
      </c>
      <c r="AY31" s="990">
        <v>7.4295211308697304</v>
      </c>
      <c r="AZ31" s="990">
        <v>76.539482532640861</v>
      </c>
      <c r="BA31" s="990">
        <v>255.08014982191997</v>
      </c>
      <c r="BB31" s="990">
        <v>84.73564074287205</v>
      </c>
      <c r="BC31" s="990">
        <v>188.37216610112733</v>
      </c>
      <c r="BD31" s="990">
        <v>209.12910788443847</v>
      </c>
      <c r="BE31" s="990">
        <v>229.78610334965674</v>
      </c>
      <c r="BF31" s="990">
        <v>130.03573779570581</v>
      </c>
      <c r="BG31" s="990">
        <v>121.00889417563502</v>
      </c>
      <c r="BH31" s="990">
        <v>40.529771286090437</v>
      </c>
      <c r="BI31" s="1045">
        <v>-0.8061973691941221</v>
      </c>
      <c r="BJ31" s="1045">
        <v>-0.6650678318961859</v>
      </c>
      <c r="BK31" s="984"/>
      <c r="BL31" s="988">
        <v>125</v>
      </c>
      <c r="BM31" s="988">
        <v>100</v>
      </c>
      <c r="BN31" s="988">
        <v>120</v>
      </c>
      <c r="BO31" s="988">
        <v>180</v>
      </c>
      <c r="BP31" s="988">
        <v>200</v>
      </c>
      <c r="BQ31" s="988">
        <v>125</v>
      </c>
      <c r="BR31" s="988">
        <v>130</v>
      </c>
      <c r="BS31" s="988">
        <v>120</v>
      </c>
      <c r="BT31" s="988">
        <v>135</v>
      </c>
      <c r="BU31" s="988">
        <v>140</v>
      </c>
      <c r="BV31" s="988">
        <v>151.88621309639441</v>
      </c>
      <c r="BW31" s="988">
        <v>91.023664516621523</v>
      </c>
      <c r="BX31" s="988">
        <v>197.51671021484808</v>
      </c>
      <c r="BY31" s="988">
        <v>293.2188315841853</v>
      </c>
      <c r="BZ31" s="988">
        <v>492.87067743303936</v>
      </c>
      <c r="CA31" s="988">
        <v>295.82549350185269</v>
      </c>
      <c r="CB31" s="988">
        <v>363.88107885338445</v>
      </c>
      <c r="CC31" s="988">
        <v>164.23870974589232</v>
      </c>
      <c r="CD31" s="988">
        <v>331.61963235456085</v>
      </c>
      <c r="CE31" s="988">
        <v>273.10780684399936</v>
      </c>
      <c r="CF31" s="988">
        <v>438.91521123409518</v>
      </c>
      <c r="CG31" s="988">
        <v>251.04463197134083</v>
      </c>
      <c r="CH31" s="1045">
        <v>-8.0785588400485109E-2</v>
      </c>
      <c r="CI31" s="1045">
        <v>-0.42803387637106449</v>
      </c>
    </row>
    <row r="32" spans="1:87" x14ac:dyDescent="0.35">
      <c r="B32" s="989"/>
      <c r="C32" s="989" t="s">
        <v>58</v>
      </c>
      <c r="D32" s="990">
        <v>240</v>
      </c>
      <c r="E32" s="990">
        <v>235</v>
      </c>
      <c r="F32" s="990">
        <v>235</v>
      </c>
      <c r="G32" s="990">
        <v>235</v>
      </c>
      <c r="H32" s="990">
        <v>277.1999040141219</v>
      </c>
      <c r="I32" s="990">
        <v>255.60750526785944</v>
      </c>
      <c r="J32" s="990">
        <v>266.62756885822398</v>
      </c>
      <c r="K32" s="990">
        <v>277.7277872454402</v>
      </c>
      <c r="L32" s="990">
        <v>292.01237578605247</v>
      </c>
      <c r="M32" s="990">
        <v>308.45973943063115</v>
      </c>
      <c r="N32" s="990">
        <v>320.33274920618436</v>
      </c>
      <c r="O32" s="1046">
        <v>5.6324200644938038E-2</v>
      </c>
      <c r="P32" s="1046">
        <v>3.8491278626730852E-2</v>
      </c>
      <c r="Q32" s="988"/>
      <c r="R32" s="990">
        <v>45</v>
      </c>
      <c r="S32" s="990">
        <v>65</v>
      </c>
      <c r="T32" s="990">
        <v>50</v>
      </c>
      <c r="U32" s="990">
        <v>65</v>
      </c>
      <c r="V32" s="990">
        <v>45</v>
      </c>
      <c r="W32" s="990">
        <v>65</v>
      </c>
      <c r="X32" s="990">
        <v>50</v>
      </c>
      <c r="Y32" s="990">
        <v>70</v>
      </c>
      <c r="Z32" s="990">
        <v>45</v>
      </c>
      <c r="AA32" s="990">
        <v>75</v>
      </c>
      <c r="AB32" s="990">
        <v>55</v>
      </c>
      <c r="AC32" s="990">
        <v>70</v>
      </c>
      <c r="AD32" s="990">
        <v>45</v>
      </c>
      <c r="AE32" s="990">
        <v>70</v>
      </c>
      <c r="AF32" s="990">
        <v>55</v>
      </c>
      <c r="AG32" s="990">
        <v>70</v>
      </c>
      <c r="AH32" s="990">
        <v>45</v>
      </c>
      <c r="AI32" s="990">
        <v>70</v>
      </c>
      <c r="AJ32" s="990">
        <v>69.299976003530475</v>
      </c>
      <c r="AK32" s="990">
        <v>69.299976003530475</v>
      </c>
      <c r="AL32" s="990">
        <v>69.299976003530475</v>
      </c>
      <c r="AM32" s="990">
        <v>69.299976003530475</v>
      </c>
      <c r="AN32" s="990">
        <v>63.901876316964859</v>
      </c>
      <c r="AO32" s="990">
        <v>63.901876316964859</v>
      </c>
      <c r="AP32" s="990">
        <v>63.901876316964859</v>
      </c>
      <c r="AQ32" s="990">
        <v>63.901876316964859</v>
      </c>
      <c r="AR32" s="990">
        <v>65.345988729675184</v>
      </c>
      <c r="AS32" s="990">
        <v>66.095998522568706</v>
      </c>
      <c r="AT32" s="990">
        <v>68.504717006036572</v>
      </c>
      <c r="AU32" s="990">
        <v>66.680864599943504</v>
      </c>
      <c r="AV32" s="990">
        <v>71.299239248066286</v>
      </c>
      <c r="AW32" s="990">
        <v>68.167417789580753</v>
      </c>
      <c r="AX32" s="990">
        <v>69.130565103896586</v>
      </c>
      <c r="AY32" s="990">
        <v>69.130565103896586</v>
      </c>
      <c r="AZ32" s="990">
        <v>76.245073229815233</v>
      </c>
      <c r="BA32" s="990">
        <v>72.255111179001034</v>
      </c>
      <c r="BB32" s="990">
        <v>71.238620124776844</v>
      </c>
      <c r="BC32" s="990">
        <v>72.273571252459419</v>
      </c>
      <c r="BD32" s="990">
        <v>74.073903636361507</v>
      </c>
      <c r="BE32" s="990">
        <v>77.256171700631583</v>
      </c>
      <c r="BF32" s="990">
        <v>77.453267655282332</v>
      </c>
      <c r="BG32" s="990">
        <v>79.676396438355695</v>
      </c>
      <c r="BH32" s="990">
        <v>76.561927371667693</v>
      </c>
      <c r="BI32" s="1045">
        <v>3.3588397710484053E-2</v>
      </c>
      <c r="BJ32" s="1045">
        <v>-3.9088979997954798E-2</v>
      </c>
      <c r="BK32" s="984"/>
      <c r="BL32" s="988">
        <v>115</v>
      </c>
      <c r="BM32" s="988">
        <v>110</v>
      </c>
      <c r="BN32" s="988">
        <v>115</v>
      </c>
      <c r="BO32" s="988">
        <v>110</v>
      </c>
      <c r="BP32" s="988">
        <v>120</v>
      </c>
      <c r="BQ32" s="988">
        <v>120</v>
      </c>
      <c r="BR32" s="988">
        <v>125</v>
      </c>
      <c r="BS32" s="988">
        <v>115</v>
      </c>
      <c r="BT32" s="988">
        <v>125</v>
      </c>
      <c r="BU32" s="988">
        <v>115</v>
      </c>
      <c r="BV32" s="988">
        <v>138.59995200706095</v>
      </c>
      <c r="BW32" s="988">
        <v>138.59995200706095</v>
      </c>
      <c r="BX32" s="988">
        <v>127.80375263392972</v>
      </c>
      <c r="BY32" s="988">
        <v>127.80375263392972</v>
      </c>
      <c r="BZ32" s="988">
        <v>131.44198725224391</v>
      </c>
      <c r="CA32" s="988">
        <v>135.18558160598008</v>
      </c>
      <c r="CB32" s="988">
        <v>139.46665703764705</v>
      </c>
      <c r="CC32" s="988">
        <v>138.26113020779317</v>
      </c>
      <c r="CD32" s="988">
        <v>148.50018440881627</v>
      </c>
      <c r="CE32" s="988">
        <v>143.51219137723626</v>
      </c>
      <c r="CF32" s="988">
        <v>151.3300753369931</v>
      </c>
      <c r="CG32" s="988">
        <v>157.12966409363804</v>
      </c>
      <c r="CH32" s="1045">
        <v>9.4887218888650926E-2</v>
      </c>
      <c r="CI32" s="1045">
        <v>3.8324098786906458E-2</v>
      </c>
    </row>
    <row r="33" spans="1:87" x14ac:dyDescent="0.35">
      <c r="B33" s="989"/>
      <c r="C33" s="989" t="s">
        <v>222</v>
      </c>
      <c r="D33" s="990" t="s">
        <v>101</v>
      </c>
      <c r="E33" s="990" t="s">
        <v>101</v>
      </c>
      <c r="F33" s="990" t="s">
        <v>101</v>
      </c>
      <c r="G33" s="990" t="s">
        <v>101</v>
      </c>
      <c r="H33" s="990">
        <v>29.446158415569158</v>
      </c>
      <c r="I33" s="990">
        <v>27.503283874035933</v>
      </c>
      <c r="J33" s="990">
        <v>17.023744409763687</v>
      </c>
      <c r="K33" s="990">
        <v>12.302516902552165</v>
      </c>
      <c r="L33" s="990">
        <v>22.991544941431805</v>
      </c>
      <c r="M33" s="990">
        <v>44.085763612330368</v>
      </c>
      <c r="N33" s="990">
        <v>59.378531354696321</v>
      </c>
      <c r="O33" s="1046">
        <v>0.91747721715237263</v>
      </c>
      <c r="P33" s="1046">
        <v>0.34688676092453363</v>
      </c>
      <c r="Q33" s="988"/>
      <c r="R33" s="990" t="s">
        <v>101</v>
      </c>
      <c r="S33" s="990" t="s">
        <v>101</v>
      </c>
      <c r="T33" s="990" t="s">
        <v>101</v>
      </c>
      <c r="U33" s="990" t="s">
        <v>101</v>
      </c>
      <c r="V33" s="990" t="s">
        <v>101</v>
      </c>
      <c r="W33" s="990" t="s">
        <v>101</v>
      </c>
      <c r="X33" s="990" t="s">
        <v>101</v>
      </c>
      <c r="Y33" s="990" t="s">
        <v>101</v>
      </c>
      <c r="Z33" s="990" t="s">
        <v>101</v>
      </c>
      <c r="AA33" s="990" t="s">
        <v>101</v>
      </c>
      <c r="AB33" s="990" t="s">
        <v>101</v>
      </c>
      <c r="AC33" s="990" t="s">
        <v>101</v>
      </c>
      <c r="AD33" s="990" t="s">
        <v>101</v>
      </c>
      <c r="AE33" s="990" t="s">
        <v>101</v>
      </c>
      <c r="AF33" s="990" t="s">
        <v>101</v>
      </c>
      <c r="AG33" s="990" t="s">
        <v>101</v>
      </c>
      <c r="AH33" s="990" t="s">
        <v>101</v>
      </c>
      <c r="AI33" s="990" t="s">
        <v>101</v>
      </c>
      <c r="AJ33" s="990">
        <v>7.3615396038922896</v>
      </c>
      <c r="AK33" s="990">
        <v>7.3615396038922896</v>
      </c>
      <c r="AL33" s="990">
        <v>7.3615396038922896</v>
      </c>
      <c r="AM33" s="990">
        <v>7.3615396038922896</v>
      </c>
      <c r="AN33" s="990">
        <v>6.8758209685089833</v>
      </c>
      <c r="AO33" s="990">
        <v>6.8758209685089833</v>
      </c>
      <c r="AP33" s="990">
        <v>6.8758209685089833</v>
      </c>
      <c r="AQ33" s="990">
        <v>6.8758209685089833</v>
      </c>
      <c r="AR33" s="990">
        <v>2.8672420473328883</v>
      </c>
      <c r="AS33" s="990">
        <v>4.0726773561656682</v>
      </c>
      <c r="AT33" s="990">
        <v>4.1052566888368238</v>
      </c>
      <c r="AU33" s="990">
        <v>5.9785683174283051</v>
      </c>
      <c r="AV33" s="990">
        <v>3.052556752721542</v>
      </c>
      <c r="AW33" s="990">
        <v>3.0269950171681277</v>
      </c>
      <c r="AX33" s="990">
        <v>3.0943630377847722</v>
      </c>
      <c r="AY33" s="990">
        <v>3.1286020948777233</v>
      </c>
      <c r="AZ33" s="990">
        <v>3.206409472973804</v>
      </c>
      <c r="BA33" s="990">
        <v>3.7553756719019944</v>
      </c>
      <c r="BB33" s="990">
        <v>6.0546075781799438</v>
      </c>
      <c r="BC33" s="990">
        <v>9.9751522183760599</v>
      </c>
      <c r="BD33" s="990">
        <v>8.1109796764407562</v>
      </c>
      <c r="BE33" s="990">
        <v>9.4310329606096346</v>
      </c>
      <c r="BF33" s="990">
        <v>12.016951426181882</v>
      </c>
      <c r="BG33" s="990">
        <v>14.526799549098094</v>
      </c>
      <c r="BH33" s="990">
        <v>20.994563763914314</v>
      </c>
      <c r="BI33" s="1045">
        <v>1.5884128183547745</v>
      </c>
      <c r="BJ33" s="1045">
        <v>0.44522981080287405</v>
      </c>
      <c r="BK33" s="984"/>
      <c r="BL33" s="988"/>
      <c r="BM33" s="988"/>
      <c r="BN33" s="988"/>
      <c r="BO33" s="988"/>
      <c r="BP33" s="988"/>
      <c r="BQ33" s="988"/>
      <c r="BR33" s="988"/>
      <c r="BS33" s="988"/>
      <c r="BT33" s="988"/>
      <c r="BU33" s="988"/>
      <c r="BV33" s="988">
        <v>14.723079207784579</v>
      </c>
      <c r="BW33" s="988">
        <v>14.723079207784579</v>
      </c>
      <c r="BX33" s="988">
        <v>13.751641937017967</v>
      </c>
      <c r="BY33" s="988">
        <v>13.751641937017967</v>
      </c>
      <c r="BZ33" s="988">
        <v>6.939919403498557</v>
      </c>
      <c r="CA33" s="988">
        <v>10.08382500626513</v>
      </c>
      <c r="CB33" s="988">
        <v>6.0795517698896697</v>
      </c>
      <c r="CC33" s="988">
        <v>6.2229651326624955</v>
      </c>
      <c r="CD33" s="988">
        <v>6.9617851448757984</v>
      </c>
      <c r="CE33" s="988">
        <v>16.029759796556004</v>
      </c>
      <c r="CF33" s="988">
        <v>17.542012637050391</v>
      </c>
      <c r="CG33" s="988">
        <v>26.543750975279977</v>
      </c>
      <c r="CH33" s="1045">
        <v>0.65590447468731905</v>
      </c>
      <c r="CI33" s="1045">
        <v>0.51315310987845608</v>
      </c>
    </row>
    <row r="34" spans="1:87" x14ac:dyDescent="0.35">
      <c r="B34" s="992"/>
      <c r="C34" s="992" t="s">
        <v>2</v>
      </c>
      <c r="D34" s="992">
        <v>445</v>
      </c>
      <c r="E34" s="992">
        <v>490</v>
      </c>
      <c r="F34" s="992">
        <v>505</v>
      </c>
      <c r="G34" s="992">
        <v>525</v>
      </c>
      <c r="H34" s="992">
        <v>558.9527860112164</v>
      </c>
      <c r="I34" s="992">
        <v>481.06085446024798</v>
      </c>
      <c r="J34" s="992">
        <v>525.05903414122531</v>
      </c>
      <c r="K34" s="992">
        <v>551.92215719018986</v>
      </c>
      <c r="L34" s="992">
        <v>568.66085439098686</v>
      </c>
      <c r="M34" s="992">
        <v>577.3160021680419</v>
      </c>
      <c r="N34" s="992">
        <v>569.22102453175046</v>
      </c>
      <c r="O34" s="1052">
        <v>1.5220227856767687E-2</v>
      </c>
      <c r="P34" s="1052">
        <v>-1.4021744773904943E-2</v>
      </c>
      <c r="Q34" s="988"/>
      <c r="R34" s="992">
        <v>105</v>
      </c>
      <c r="S34" s="992">
        <v>115</v>
      </c>
      <c r="T34" s="992">
        <v>110</v>
      </c>
      <c r="U34" s="992">
        <v>110</v>
      </c>
      <c r="V34" s="992">
        <v>105</v>
      </c>
      <c r="W34" s="992">
        <v>115</v>
      </c>
      <c r="X34" s="992">
        <v>115</v>
      </c>
      <c r="Y34" s="992">
        <v>120</v>
      </c>
      <c r="Z34" s="992">
        <v>120</v>
      </c>
      <c r="AA34" s="992">
        <v>130</v>
      </c>
      <c r="AB34" s="992">
        <v>125</v>
      </c>
      <c r="AC34" s="992">
        <v>125</v>
      </c>
      <c r="AD34" s="992">
        <v>125</v>
      </c>
      <c r="AE34" s="992">
        <v>125</v>
      </c>
      <c r="AF34" s="992">
        <v>130</v>
      </c>
      <c r="AG34" s="992">
        <v>130</v>
      </c>
      <c r="AH34" s="992">
        <v>130</v>
      </c>
      <c r="AI34" s="992">
        <v>135</v>
      </c>
      <c r="AJ34" s="992">
        <v>116.19421550181373</v>
      </c>
      <c r="AK34" s="992">
        <v>116.08663598689051</v>
      </c>
      <c r="AL34" s="992">
        <v>115.22599986750483</v>
      </c>
      <c r="AM34" s="992">
        <v>211.44593465500736</v>
      </c>
      <c r="AN34" s="992">
        <v>88.149798750481196</v>
      </c>
      <c r="AO34" s="992">
        <v>77.496361210074156</v>
      </c>
      <c r="AP34" s="992">
        <v>102.2958238191038</v>
      </c>
      <c r="AQ34" s="992">
        <v>213.1188706805888</v>
      </c>
      <c r="AR34" s="992">
        <v>136.65758712899324</v>
      </c>
      <c r="AS34" s="992">
        <v>125.46024736618071</v>
      </c>
      <c r="AT34" s="992">
        <v>125.274756081221</v>
      </c>
      <c r="AU34" s="992">
        <v>137.66644356483036</v>
      </c>
      <c r="AV34" s="992">
        <v>138.72838741305816</v>
      </c>
      <c r="AW34" s="992">
        <v>143.10368684897847</v>
      </c>
      <c r="AX34" s="992">
        <v>134.74215306543974</v>
      </c>
      <c r="AY34" s="992">
        <v>135.34792986271339</v>
      </c>
      <c r="AZ34" s="992">
        <v>137.25791075619139</v>
      </c>
      <c r="BA34" s="992">
        <v>144.74591075619139</v>
      </c>
      <c r="BB34" s="992">
        <v>138.85688675619141</v>
      </c>
      <c r="BC34" s="992">
        <v>147.80014612241266</v>
      </c>
      <c r="BD34" s="992">
        <v>141.75899213674978</v>
      </c>
      <c r="BE34" s="992">
        <v>147.878942450214</v>
      </c>
      <c r="BF34" s="992">
        <v>143.5334672322972</v>
      </c>
      <c r="BG34" s="992">
        <v>144.1446003487809</v>
      </c>
      <c r="BH34" s="992">
        <v>142.94464501418096</v>
      </c>
      <c r="BI34" s="1056">
        <v>8.3638636220511042E-3</v>
      </c>
      <c r="BJ34" s="1056">
        <v>-8.3246637868948925E-3</v>
      </c>
      <c r="BK34" s="984"/>
      <c r="BL34" s="992">
        <v>235</v>
      </c>
      <c r="BM34" s="992">
        <v>220</v>
      </c>
      <c r="BN34" s="992">
        <v>220</v>
      </c>
      <c r="BO34" s="992">
        <v>220</v>
      </c>
      <c r="BP34" s="992">
        <v>235</v>
      </c>
      <c r="BQ34" s="992">
        <v>250</v>
      </c>
      <c r="BR34" s="992">
        <v>250</v>
      </c>
      <c r="BS34" s="992">
        <v>250</v>
      </c>
      <c r="BT34" s="992">
        <v>260</v>
      </c>
      <c r="BU34" s="992">
        <v>265</v>
      </c>
      <c r="BV34" s="992">
        <v>232.28085148870423</v>
      </c>
      <c r="BW34" s="992">
        <v>326.67193452251217</v>
      </c>
      <c r="BX34" s="992">
        <v>165.64615996055534</v>
      </c>
      <c r="BY34" s="992">
        <v>315.41469449969259</v>
      </c>
      <c r="BZ34" s="992">
        <v>262.11783449517395</v>
      </c>
      <c r="CA34" s="992">
        <v>262.94119964605136</v>
      </c>
      <c r="CB34" s="992">
        <v>281.8320742620366</v>
      </c>
      <c r="CC34" s="992">
        <v>270.09008292815315</v>
      </c>
      <c r="CD34" s="992">
        <v>282.00382151238279</v>
      </c>
      <c r="CE34" s="992">
        <v>286.65703287860407</v>
      </c>
      <c r="CF34" s="992">
        <v>289.63793458696375</v>
      </c>
      <c r="CG34" s="992">
        <v>287.6780675810781</v>
      </c>
      <c r="CH34" s="1051">
        <v>3.5618686631226915E-3</v>
      </c>
      <c r="CI34" s="1051">
        <v>-6.7666102117476257E-3</v>
      </c>
    </row>
    <row r="35" spans="1:87" x14ac:dyDescent="0.35">
      <c r="B35" s="1032"/>
      <c r="C35" s="1032"/>
      <c r="D35" s="1032"/>
      <c r="E35" s="1032"/>
      <c r="F35" s="1032"/>
      <c r="G35" s="1032"/>
      <c r="H35" s="1041"/>
      <c r="I35" s="1032"/>
      <c r="J35" s="1032"/>
      <c r="K35" s="1032"/>
      <c r="L35" s="1032"/>
      <c r="M35" s="1032"/>
      <c r="N35" s="990"/>
      <c r="O35" s="1032"/>
      <c r="P35" s="1048"/>
      <c r="Q35" s="988"/>
      <c r="R35" s="1032"/>
      <c r="S35" s="1032"/>
      <c r="T35" s="1032"/>
      <c r="U35" s="1032"/>
      <c r="V35" s="1032"/>
      <c r="W35" s="1032"/>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32"/>
      <c r="AS35" s="1032"/>
      <c r="AT35" s="1032"/>
      <c r="AU35" s="1032"/>
      <c r="AV35" s="1032"/>
      <c r="AW35" s="1032"/>
      <c r="AX35" s="1032"/>
      <c r="AY35" s="1032"/>
      <c r="AZ35" s="1032"/>
      <c r="BA35" s="1032"/>
      <c r="BB35" s="1032"/>
      <c r="BC35" s="1032"/>
      <c r="BD35" s="1032"/>
      <c r="BE35" s="1032"/>
      <c r="BF35" s="1032"/>
      <c r="BG35" s="1032"/>
      <c r="BH35" s="1032"/>
      <c r="BI35" s="1045"/>
      <c r="BJ35" s="1045"/>
      <c r="BK35" s="984"/>
      <c r="BL35" s="1032"/>
      <c r="BM35" s="1032"/>
      <c r="BN35" s="1032"/>
      <c r="BO35" s="1032"/>
      <c r="BP35" s="1032"/>
      <c r="BQ35" s="1032"/>
      <c r="BR35" s="1032"/>
      <c r="BS35" s="1032"/>
      <c r="BT35" s="1032"/>
      <c r="BU35" s="1032"/>
      <c r="BV35" s="1032"/>
      <c r="BW35" s="1032"/>
      <c r="BX35" s="1032"/>
      <c r="BY35" s="1032"/>
      <c r="BZ35" s="1032"/>
      <c r="CA35" s="1032"/>
      <c r="CB35" s="1032"/>
      <c r="CC35" s="1032"/>
      <c r="CD35" s="1032"/>
      <c r="CE35" s="1032"/>
      <c r="CF35" s="1032"/>
      <c r="CG35" s="1032"/>
      <c r="CH35" s="1045"/>
      <c r="CI35" s="1045"/>
    </row>
    <row r="36" spans="1:87" x14ac:dyDescent="0.35">
      <c r="B36" s="978" t="s">
        <v>3</v>
      </c>
      <c r="C36" s="984"/>
      <c r="D36" s="1007">
        <v>305</v>
      </c>
      <c r="E36" s="1007">
        <v>535</v>
      </c>
      <c r="F36" s="1007">
        <v>275</v>
      </c>
      <c r="G36" s="1007">
        <v>15</v>
      </c>
      <c r="H36" s="1007">
        <v>1264.4106369117874</v>
      </c>
      <c r="I36" s="1007">
        <v>1581.8788029818002</v>
      </c>
      <c r="J36" s="1007">
        <v>-3.3795208768819407</v>
      </c>
      <c r="K36" s="1007">
        <v>-516.04345805216258</v>
      </c>
      <c r="L36" s="1007">
        <v>396.83378642953681</v>
      </c>
      <c r="M36" s="1007">
        <v>702.44084003736725</v>
      </c>
      <c r="N36" s="1007">
        <v>688.48563012585646</v>
      </c>
      <c r="O36" s="1045">
        <v>0.77011349350440228</v>
      </c>
      <c r="P36" s="1045">
        <v>-1.9866740536852112E-2</v>
      </c>
      <c r="Q36" s="988"/>
      <c r="R36" s="1007">
        <v>-175</v>
      </c>
      <c r="S36" s="1007">
        <v>0</v>
      </c>
      <c r="T36" s="1007">
        <v>-10</v>
      </c>
      <c r="U36" s="1007">
        <v>115</v>
      </c>
      <c r="V36" s="1007">
        <v>285</v>
      </c>
      <c r="W36" s="1007">
        <v>-95</v>
      </c>
      <c r="X36" s="1007">
        <v>165</v>
      </c>
      <c r="Y36" s="1007">
        <v>95</v>
      </c>
      <c r="Z36" s="1007">
        <v>50</v>
      </c>
      <c r="AA36" s="1007">
        <v>225</v>
      </c>
      <c r="AB36" s="1007">
        <v>80</v>
      </c>
      <c r="AC36" s="1007">
        <v>105</v>
      </c>
      <c r="AD36" s="1007">
        <v>-10</v>
      </c>
      <c r="AE36" s="1007">
        <v>100</v>
      </c>
      <c r="AF36" s="1007">
        <v>60</v>
      </c>
      <c r="AG36" s="1007">
        <v>-55</v>
      </c>
      <c r="AH36" s="1007">
        <v>65</v>
      </c>
      <c r="AI36" s="1007">
        <v>-65</v>
      </c>
      <c r="AJ36" s="1007">
        <v>796.95205745791679</v>
      </c>
      <c r="AK36" s="1007">
        <v>129.8084638613949</v>
      </c>
      <c r="AL36" s="1007">
        <v>254.07166442140431</v>
      </c>
      <c r="AM36" s="1007">
        <v>83.578451171071407</v>
      </c>
      <c r="AN36" s="1007">
        <v>84.489979263408628</v>
      </c>
      <c r="AO36" s="1007">
        <v>398.83176345297886</v>
      </c>
      <c r="AP36" s="1007">
        <v>967.89052695385408</v>
      </c>
      <c r="AQ36" s="1007">
        <v>130.66653331155851</v>
      </c>
      <c r="AR36" s="1007">
        <v>165.86204719937064</v>
      </c>
      <c r="AS36" s="1007">
        <v>202.51152508666777</v>
      </c>
      <c r="AT36" s="1007">
        <v>-264.48148720743063</v>
      </c>
      <c r="AU36" s="1007">
        <v>-107.27160595548966</v>
      </c>
      <c r="AV36" s="1007">
        <v>-132.29869810878307</v>
      </c>
      <c r="AW36" s="1007">
        <v>-127.67319301582585</v>
      </c>
      <c r="AX36" s="1007">
        <v>-226.0753931596185</v>
      </c>
      <c r="AY36" s="1007">
        <v>-29.996173767935076</v>
      </c>
      <c r="AZ36" s="1007">
        <v>228.76680020098647</v>
      </c>
      <c r="BA36" s="1007">
        <v>195.28069896350246</v>
      </c>
      <c r="BB36" s="1007">
        <v>50.294372978703286</v>
      </c>
      <c r="BC36" s="1007">
        <v>-77.508085713655433</v>
      </c>
      <c r="BD36" s="1007">
        <v>113.29461801118353</v>
      </c>
      <c r="BE36" s="1007">
        <v>459.13911423857945</v>
      </c>
      <c r="BF36" s="1007">
        <v>-229.5549960561259</v>
      </c>
      <c r="BG36" s="1007">
        <v>359.56210384373009</v>
      </c>
      <c r="BH36" s="1007">
        <v>461.16020911589152</v>
      </c>
      <c r="BI36" s="1045" t="s">
        <v>254</v>
      </c>
      <c r="BJ36" s="1045">
        <v>0.28256065971934907</v>
      </c>
      <c r="BK36" s="984"/>
      <c r="BL36" s="984">
        <v>325</v>
      </c>
      <c r="BM36" s="984">
        <v>-175</v>
      </c>
      <c r="BN36" s="984">
        <v>105</v>
      </c>
      <c r="BO36" s="984">
        <v>190</v>
      </c>
      <c r="BP36" s="984">
        <v>260</v>
      </c>
      <c r="BQ36" s="984">
        <v>275</v>
      </c>
      <c r="BR36" s="984">
        <v>185</v>
      </c>
      <c r="BS36" s="984">
        <v>90</v>
      </c>
      <c r="BT36" s="984">
        <v>5</v>
      </c>
      <c r="BU36" s="984">
        <v>0</v>
      </c>
      <c r="BV36" s="984">
        <v>926.76052131931169</v>
      </c>
      <c r="BW36" s="984">
        <v>337.65011559247569</v>
      </c>
      <c r="BX36" s="984">
        <v>483.32174271638746</v>
      </c>
      <c r="BY36" s="984">
        <v>1098.5570602654125</v>
      </c>
      <c r="BZ36" s="984">
        <v>368.37357228603844</v>
      </c>
      <c r="CA36" s="984">
        <v>-371.75309316292032</v>
      </c>
      <c r="CB36" s="984">
        <v>-259.97189112460893</v>
      </c>
      <c r="CC36" s="984">
        <v>-256.07156692755359</v>
      </c>
      <c r="CD36" s="984">
        <v>424.04749916448895</v>
      </c>
      <c r="CE36" s="984">
        <v>-27.213712734952146</v>
      </c>
      <c r="CF36" s="984">
        <v>572.43373224976301</v>
      </c>
      <c r="CG36" s="984">
        <v>130.00710778760418</v>
      </c>
      <c r="CH36" s="1045" t="s">
        <v>253</v>
      </c>
      <c r="CI36" s="1045">
        <v>-0.77288706017261788</v>
      </c>
    </row>
    <row r="37" spans="1:87" x14ac:dyDescent="0.35">
      <c r="B37" s="989"/>
      <c r="C37" s="989" t="s">
        <v>42</v>
      </c>
      <c r="D37" s="1008">
        <v>525</v>
      </c>
      <c r="E37" s="1008">
        <v>460</v>
      </c>
      <c r="F37" s="1008">
        <v>215</v>
      </c>
      <c r="G37" s="1008">
        <v>280</v>
      </c>
      <c r="H37" s="1009">
        <v>277.62433239024546</v>
      </c>
      <c r="I37" s="1009">
        <v>593.3185058112432</v>
      </c>
      <c r="J37" s="1009">
        <v>349.3966864581156</v>
      </c>
      <c r="K37" s="1009">
        <v>259.05262402515018</v>
      </c>
      <c r="L37" s="1009">
        <v>322.18486945228977</v>
      </c>
      <c r="M37" s="1008">
        <v>194.14233776769643</v>
      </c>
      <c r="N37" s="1009">
        <v>252.30833512585647</v>
      </c>
      <c r="O37" s="1046">
        <v>-0.39741944400512674</v>
      </c>
      <c r="P37" s="1046">
        <v>0.29960490857877353</v>
      </c>
      <c r="Q37" s="988"/>
      <c r="R37" s="1009">
        <v>15</v>
      </c>
      <c r="S37" s="1009">
        <v>40</v>
      </c>
      <c r="T37" s="1009">
        <v>45</v>
      </c>
      <c r="U37" s="1009">
        <v>75</v>
      </c>
      <c r="V37" s="1009">
        <v>180</v>
      </c>
      <c r="W37" s="1009">
        <v>220</v>
      </c>
      <c r="X37" s="1009">
        <v>150</v>
      </c>
      <c r="Y37" s="1009">
        <v>115</v>
      </c>
      <c r="Z37" s="1009">
        <v>80</v>
      </c>
      <c r="AA37" s="1009">
        <v>115</v>
      </c>
      <c r="AB37" s="1009">
        <v>30</v>
      </c>
      <c r="AC37" s="1009">
        <v>75</v>
      </c>
      <c r="AD37" s="1009">
        <v>45</v>
      </c>
      <c r="AE37" s="1009">
        <v>65</v>
      </c>
      <c r="AF37" s="1009">
        <v>85</v>
      </c>
      <c r="AG37" s="1009">
        <v>70</v>
      </c>
      <c r="AH37" s="1009">
        <v>70</v>
      </c>
      <c r="AI37" s="1009">
        <v>50</v>
      </c>
      <c r="AJ37" s="1009">
        <v>109.27647535723891</v>
      </c>
      <c r="AK37" s="1009">
        <v>88.297372844297456</v>
      </c>
      <c r="AL37" s="1009">
        <v>52.620704983374424</v>
      </c>
      <c r="AM37" s="1009">
        <v>27.429779205334683</v>
      </c>
      <c r="AN37" s="1009">
        <v>309.41218174580774</v>
      </c>
      <c r="AO37" s="1009">
        <v>131.11869580663716</v>
      </c>
      <c r="AP37" s="1009">
        <v>97.737661461344302</v>
      </c>
      <c r="AQ37" s="1009">
        <v>55.049966797453891</v>
      </c>
      <c r="AR37" s="1009">
        <v>25.360804397888757</v>
      </c>
      <c r="AS37" s="1009">
        <v>112.80482379016719</v>
      </c>
      <c r="AT37" s="1009">
        <v>115.12969481982344</v>
      </c>
      <c r="AU37" s="1009">
        <v>96.101363450236178</v>
      </c>
      <c r="AV37" s="1009">
        <v>69.349104578281242</v>
      </c>
      <c r="AW37" s="1009">
        <v>84.482626008354586</v>
      </c>
      <c r="AX37" s="1009">
        <v>102.78472906456042</v>
      </c>
      <c r="AY37" s="1009">
        <v>2.4361643739538952</v>
      </c>
      <c r="AZ37" s="1009">
        <v>128.43212982217227</v>
      </c>
      <c r="BA37" s="1009">
        <v>46.831473413591077</v>
      </c>
      <c r="BB37" s="1009">
        <v>86.124554845876219</v>
      </c>
      <c r="BC37" s="1009">
        <v>60.796711370650179</v>
      </c>
      <c r="BD37" s="1009">
        <v>60.318861222953636</v>
      </c>
      <c r="BE37" s="1009">
        <v>14.330567574105098</v>
      </c>
      <c r="BF37" s="1009">
        <v>65.432256107713854</v>
      </c>
      <c r="BG37" s="1009">
        <v>54.060652862923845</v>
      </c>
      <c r="BH37" s="1009">
        <v>70.462523051204428</v>
      </c>
      <c r="BI37" s="1045">
        <v>0.16816732979684867</v>
      </c>
      <c r="BJ37" s="1045">
        <v>0.30339756032671583</v>
      </c>
      <c r="BK37" s="984"/>
      <c r="BL37" s="988">
        <v>-5</v>
      </c>
      <c r="BM37" s="988">
        <v>55</v>
      </c>
      <c r="BN37" s="988">
        <v>120</v>
      </c>
      <c r="BO37" s="988">
        <v>400</v>
      </c>
      <c r="BP37" s="988">
        <v>265</v>
      </c>
      <c r="BQ37" s="988">
        <v>195</v>
      </c>
      <c r="BR37" s="988">
        <v>105</v>
      </c>
      <c r="BS37" s="988">
        <v>110</v>
      </c>
      <c r="BT37" s="988">
        <v>155</v>
      </c>
      <c r="BU37" s="988">
        <v>120</v>
      </c>
      <c r="BV37" s="988">
        <v>197.57384820153635</v>
      </c>
      <c r="BW37" s="988">
        <v>80.050484188709106</v>
      </c>
      <c r="BX37" s="988">
        <v>440.53087755244491</v>
      </c>
      <c r="BY37" s="988">
        <v>152.78762825879818</v>
      </c>
      <c r="BZ37" s="988">
        <v>138.16562818805596</v>
      </c>
      <c r="CA37" s="988">
        <v>211.23105827005963</v>
      </c>
      <c r="CB37" s="988">
        <v>153.83173058663584</v>
      </c>
      <c r="CC37" s="988">
        <v>105.22089343851432</v>
      </c>
      <c r="CD37" s="988">
        <v>175.26360323576336</v>
      </c>
      <c r="CE37" s="988">
        <v>146.92126621652639</v>
      </c>
      <c r="CF37" s="988">
        <v>74.649428797058732</v>
      </c>
      <c r="CG37" s="988">
        <v>119.4929089706377</v>
      </c>
      <c r="CH37" s="1045">
        <v>-0.18668745479953819</v>
      </c>
      <c r="CI37" s="1045">
        <v>0.60072100880356438</v>
      </c>
    </row>
    <row r="38" spans="1:87" x14ac:dyDescent="0.35">
      <c r="B38" s="989"/>
      <c r="C38" s="989" t="s">
        <v>232</v>
      </c>
      <c r="D38" s="990" t="s">
        <v>101</v>
      </c>
      <c r="E38" s="990" t="s">
        <v>101</v>
      </c>
      <c r="F38" s="990" t="s">
        <v>101</v>
      </c>
      <c r="G38" s="990" t="s">
        <v>101</v>
      </c>
      <c r="H38" s="1009">
        <v>16.352667609754526</v>
      </c>
      <c r="I38" s="1009">
        <v>22.930494188756892</v>
      </c>
      <c r="J38" s="1009">
        <v>26.8688135418844</v>
      </c>
      <c r="K38" s="1009">
        <v>90.028654572636526</v>
      </c>
      <c r="L38" s="1009">
        <v>134.36577777777779</v>
      </c>
      <c r="M38" s="990">
        <v>161.89330000000001</v>
      </c>
      <c r="N38" s="1009">
        <v>186.17729499999999</v>
      </c>
      <c r="O38" s="1046">
        <v>0.20487003965956929</v>
      </c>
      <c r="P38" s="1046">
        <v>0.14999999999999991</v>
      </c>
      <c r="Q38" s="988"/>
      <c r="R38" s="990" t="s">
        <v>101</v>
      </c>
      <c r="S38" s="990" t="s">
        <v>101</v>
      </c>
      <c r="T38" s="990" t="s">
        <v>101</v>
      </c>
      <c r="U38" s="990" t="s">
        <v>101</v>
      </c>
      <c r="V38" s="990" t="s">
        <v>101</v>
      </c>
      <c r="W38" s="990" t="s">
        <v>101</v>
      </c>
      <c r="X38" s="990" t="s">
        <v>101</v>
      </c>
      <c r="Y38" s="990" t="s">
        <v>101</v>
      </c>
      <c r="Z38" s="990" t="s">
        <v>101</v>
      </c>
      <c r="AA38" s="990" t="s">
        <v>101</v>
      </c>
      <c r="AB38" s="990" t="s">
        <v>101</v>
      </c>
      <c r="AC38" s="990" t="s">
        <v>101</v>
      </c>
      <c r="AD38" s="990" t="s">
        <v>101</v>
      </c>
      <c r="AE38" s="990" t="s">
        <v>101</v>
      </c>
      <c r="AF38" s="990" t="s">
        <v>101</v>
      </c>
      <c r="AG38" s="990" t="s">
        <v>101</v>
      </c>
      <c r="AH38" s="990" t="s">
        <v>101</v>
      </c>
      <c r="AI38" s="990" t="s">
        <v>101</v>
      </c>
      <c r="AJ38" s="990">
        <v>4.0881669024386316</v>
      </c>
      <c r="AK38" s="990">
        <v>4.0881669024386316</v>
      </c>
      <c r="AL38" s="990">
        <v>4.0881669024386316</v>
      </c>
      <c r="AM38" s="990">
        <v>4.0881669024386316</v>
      </c>
      <c r="AN38" s="990">
        <v>11.465247094378446</v>
      </c>
      <c r="AO38" s="990">
        <v>5.7326235471892231</v>
      </c>
      <c r="AP38" s="990">
        <v>2.8663117735946115</v>
      </c>
      <c r="AQ38" s="990">
        <v>2.8663117735946115</v>
      </c>
      <c r="AR38" s="990">
        <v>6.7172033854711</v>
      </c>
      <c r="AS38" s="990">
        <v>6.7172033854711</v>
      </c>
      <c r="AT38" s="990">
        <v>6.7172033854711</v>
      </c>
      <c r="AU38" s="990">
        <v>6.7172033854711</v>
      </c>
      <c r="AV38" s="990">
        <v>22.507163643159132</v>
      </c>
      <c r="AW38" s="990">
        <v>22.507163643159132</v>
      </c>
      <c r="AX38" s="990">
        <v>22.507163643159132</v>
      </c>
      <c r="AY38" s="990">
        <v>22.507163643159132</v>
      </c>
      <c r="AZ38" s="990">
        <v>30.904128888888895</v>
      </c>
      <c r="BA38" s="990">
        <v>20.154866666666667</v>
      </c>
      <c r="BB38" s="990">
        <v>34.935102222222227</v>
      </c>
      <c r="BC38" s="990">
        <v>48.371680000000005</v>
      </c>
      <c r="BD38" s="990">
        <v>53.338000000000001</v>
      </c>
      <c r="BE38" s="990">
        <v>40.763999999999996</v>
      </c>
      <c r="BF38" s="990">
        <v>30.0533</v>
      </c>
      <c r="BG38" s="990">
        <v>37.738</v>
      </c>
      <c r="BH38" s="990">
        <v>35.235530000000004</v>
      </c>
      <c r="BI38" s="1045">
        <v>-0.3393916157336232</v>
      </c>
      <c r="BJ38" s="1045">
        <v>-6.6311675234511536E-2</v>
      </c>
      <c r="BK38" s="984"/>
      <c r="BL38" s="990" t="s">
        <v>101</v>
      </c>
      <c r="BM38" s="990" t="s">
        <v>101</v>
      </c>
      <c r="BN38" s="990" t="s">
        <v>101</v>
      </c>
      <c r="BO38" s="990" t="s">
        <v>101</v>
      </c>
      <c r="BP38" s="990" t="s">
        <v>101</v>
      </c>
      <c r="BQ38" s="990" t="s">
        <v>101</v>
      </c>
      <c r="BR38" s="990" t="s">
        <v>101</v>
      </c>
      <c r="BS38" s="990" t="s">
        <v>101</v>
      </c>
      <c r="BT38" s="990" t="s">
        <v>101</v>
      </c>
      <c r="BU38" s="990" t="s">
        <v>101</v>
      </c>
      <c r="BV38" s="990">
        <v>8.1763338048772631</v>
      </c>
      <c r="BW38" s="990">
        <v>8.1763338048772631</v>
      </c>
      <c r="BX38" s="990">
        <v>17.197870641567668</v>
      </c>
      <c r="BY38" s="990">
        <v>5.7326235471892231</v>
      </c>
      <c r="BZ38" s="990">
        <v>13.4344067709422</v>
      </c>
      <c r="CA38" s="990">
        <v>13.4344067709422</v>
      </c>
      <c r="CB38" s="990">
        <v>45.014327286318263</v>
      </c>
      <c r="CC38" s="990">
        <v>45.014327286318263</v>
      </c>
      <c r="CD38" s="990">
        <v>51.058995555555562</v>
      </c>
      <c r="CE38" s="990">
        <v>83.306782222222239</v>
      </c>
      <c r="CF38" s="990">
        <v>94.102000000000004</v>
      </c>
      <c r="CG38" s="990">
        <v>67.791300000000007</v>
      </c>
      <c r="CH38" s="1045">
        <v>-0.18624512684734862</v>
      </c>
      <c r="CI38" s="1045">
        <v>-0.27959767061273932</v>
      </c>
    </row>
    <row r="39" spans="1:87" x14ac:dyDescent="0.35">
      <c r="B39" s="989"/>
      <c r="C39" s="989" t="s">
        <v>43</v>
      </c>
      <c r="D39" s="1008">
        <v>-240</v>
      </c>
      <c r="E39" s="1008">
        <v>-10</v>
      </c>
      <c r="F39" s="1008">
        <v>105</v>
      </c>
      <c r="G39" s="1008">
        <v>-245</v>
      </c>
      <c r="H39" s="1009">
        <v>990.6481031776417</v>
      </c>
      <c r="I39" s="1009">
        <v>507.24591859579829</v>
      </c>
      <c r="J39" s="1009">
        <v>-241.04985259999987</v>
      </c>
      <c r="K39" s="1009">
        <v>-557.63930619999985</v>
      </c>
      <c r="L39" s="1009">
        <v>-74.216179800000276</v>
      </c>
      <c r="M39" s="1008">
        <v>296.47576420000019</v>
      </c>
      <c r="N39" s="1009">
        <v>100</v>
      </c>
      <c r="O39" s="1046" t="s">
        <v>253</v>
      </c>
      <c r="P39" s="1046">
        <v>-0.66270430141284398</v>
      </c>
      <c r="Q39" s="988"/>
      <c r="R39" s="1009">
        <v>-95</v>
      </c>
      <c r="S39" s="1009">
        <v>-30</v>
      </c>
      <c r="T39" s="1009">
        <v>-50</v>
      </c>
      <c r="U39" s="1009">
        <v>45</v>
      </c>
      <c r="V39" s="1009">
        <v>110</v>
      </c>
      <c r="W39" s="1009">
        <v>-345</v>
      </c>
      <c r="X39" s="1009">
        <v>-25</v>
      </c>
      <c r="Y39" s="1009">
        <v>-15</v>
      </c>
      <c r="Z39" s="1009">
        <v>-85</v>
      </c>
      <c r="AA39" s="1009">
        <v>115</v>
      </c>
      <c r="AB39" s="1009">
        <v>60</v>
      </c>
      <c r="AC39" s="1009">
        <v>30</v>
      </c>
      <c r="AD39" s="1009">
        <v>-40</v>
      </c>
      <c r="AE39" s="1009">
        <v>55</v>
      </c>
      <c r="AF39" s="1009">
        <v>-15</v>
      </c>
      <c r="AG39" s="1009">
        <v>-125</v>
      </c>
      <c r="AH39" s="1009">
        <v>5</v>
      </c>
      <c r="AI39" s="1009">
        <v>-115</v>
      </c>
      <c r="AJ39" s="1009">
        <v>687.30098298000007</v>
      </c>
      <c r="AK39" s="1009">
        <v>50.292911704479891</v>
      </c>
      <c r="AL39" s="1009">
        <v>207.02078668415976</v>
      </c>
      <c r="AM39" s="1009">
        <v>46.033421809001943</v>
      </c>
      <c r="AN39" s="1009">
        <v>-215.94544478631991</v>
      </c>
      <c r="AO39" s="1009">
        <v>123.8353253826093</v>
      </c>
      <c r="AP39" s="1009">
        <v>525.73442329950888</v>
      </c>
      <c r="AQ39" s="1009">
        <v>73.621614700000109</v>
      </c>
      <c r="AR39" s="1009">
        <v>100.38166739999974</v>
      </c>
      <c r="AS39" s="1009">
        <v>33.979730200000191</v>
      </c>
      <c r="AT39" s="1009">
        <v>-213.37130419999994</v>
      </c>
      <c r="AU39" s="1009">
        <v>-162.03994599999982</v>
      </c>
      <c r="AV39" s="1009">
        <v>-166.41974060000015</v>
      </c>
      <c r="AW39" s="1009">
        <v>-111.71180959999987</v>
      </c>
      <c r="AX39" s="1009">
        <v>-217.28717849999998</v>
      </c>
      <c r="AY39" s="1009">
        <v>-62.220577499999798</v>
      </c>
      <c r="AZ39" s="1009">
        <v>40.330283399999715</v>
      </c>
      <c r="BA39" s="1009">
        <v>155.21315000000007</v>
      </c>
      <c r="BB39" s="1009">
        <v>-98.747707000000077</v>
      </c>
      <c r="BC39" s="1009">
        <v>-171.0119062</v>
      </c>
      <c r="BD39" s="1009">
        <v>11.010812200000277</v>
      </c>
      <c r="BE39" s="1009">
        <v>444.05345099999931</v>
      </c>
      <c r="BF39" s="1009">
        <v>-300.29840799999965</v>
      </c>
      <c r="BG39" s="1009">
        <v>141.70990900000021</v>
      </c>
      <c r="BH39" s="1009">
        <v>-5.9836120000002122</v>
      </c>
      <c r="BI39" s="1045" t="s">
        <v>253</v>
      </c>
      <c r="BJ39" s="1045" t="s">
        <v>253</v>
      </c>
      <c r="BK39" s="984"/>
      <c r="BL39" s="988">
        <v>340</v>
      </c>
      <c r="BM39" s="988">
        <v>-125</v>
      </c>
      <c r="BN39" s="988">
        <v>-5</v>
      </c>
      <c r="BO39" s="988">
        <v>-235</v>
      </c>
      <c r="BP39" s="988">
        <v>-40</v>
      </c>
      <c r="BQ39" s="988">
        <v>30</v>
      </c>
      <c r="BR39" s="988">
        <v>90</v>
      </c>
      <c r="BS39" s="988">
        <v>15</v>
      </c>
      <c r="BT39" s="988">
        <v>-140</v>
      </c>
      <c r="BU39" s="988">
        <v>-110</v>
      </c>
      <c r="BV39" s="988">
        <v>737.59389468448001</v>
      </c>
      <c r="BW39" s="988">
        <v>253.0542084931617</v>
      </c>
      <c r="BX39" s="988">
        <v>-92.110119403710613</v>
      </c>
      <c r="BY39" s="988">
        <v>599.356037999509</v>
      </c>
      <c r="BZ39" s="988">
        <v>134.36139759999992</v>
      </c>
      <c r="CA39" s="988">
        <v>-375.41125019999976</v>
      </c>
      <c r="CB39" s="988">
        <v>-278.13155019999999</v>
      </c>
      <c r="CC39" s="988">
        <v>-279.5077559999998</v>
      </c>
      <c r="CD39" s="988">
        <v>195.5434333999998</v>
      </c>
      <c r="CE39" s="988">
        <v>-269.7596132000001</v>
      </c>
      <c r="CF39" s="988">
        <v>455.06426319999957</v>
      </c>
      <c r="CG39" s="988">
        <v>-158.58849899999944</v>
      </c>
      <c r="CH39" s="1045" t="s">
        <v>253</v>
      </c>
      <c r="CI39" s="1045" t="s">
        <v>253</v>
      </c>
    </row>
    <row r="40" spans="1:87" x14ac:dyDescent="0.35">
      <c r="B40" s="989"/>
      <c r="C40" s="989" t="s">
        <v>37</v>
      </c>
      <c r="D40" s="1008">
        <v>20</v>
      </c>
      <c r="E40" s="1008">
        <v>85</v>
      </c>
      <c r="F40" s="1008">
        <v>-45</v>
      </c>
      <c r="G40" s="1008">
        <v>-20</v>
      </c>
      <c r="H40" s="1009">
        <v>-20.21446626585432</v>
      </c>
      <c r="I40" s="1009">
        <v>458.38388438600157</v>
      </c>
      <c r="J40" s="1009">
        <v>-138.59516827688205</v>
      </c>
      <c r="K40" s="1009">
        <v>-307.48543044994943</v>
      </c>
      <c r="L40" s="1009">
        <v>14.499318999469514</v>
      </c>
      <c r="M40" s="1008">
        <v>49.929438069670624</v>
      </c>
      <c r="N40" s="1009">
        <v>150</v>
      </c>
      <c r="O40" s="1046">
        <v>2.4435712512772074</v>
      </c>
      <c r="P40" s="1046">
        <v>2.0042396990467375</v>
      </c>
      <c r="Q40" s="988"/>
      <c r="R40" s="1009">
        <v>-95</v>
      </c>
      <c r="S40" s="1009">
        <v>-10</v>
      </c>
      <c r="T40" s="1009">
        <v>-5</v>
      </c>
      <c r="U40" s="1009">
        <v>-5</v>
      </c>
      <c r="V40" s="1009">
        <v>-5</v>
      </c>
      <c r="W40" s="1009">
        <v>30</v>
      </c>
      <c r="X40" s="1009">
        <v>40</v>
      </c>
      <c r="Y40" s="1009">
        <v>-5</v>
      </c>
      <c r="Z40" s="1009">
        <v>55</v>
      </c>
      <c r="AA40" s="1009">
        <v>-5</v>
      </c>
      <c r="AB40" s="1009">
        <v>-10</v>
      </c>
      <c r="AC40" s="1009">
        <v>0</v>
      </c>
      <c r="AD40" s="1009">
        <v>-15</v>
      </c>
      <c r="AE40" s="1009">
        <v>-20</v>
      </c>
      <c r="AF40" s="1009">
        <v>-10</v>
      </c>
      <c r="AG40" s="1009">
        <v>0</v>
      </c>
      <c r="AH40" s="1009">
        <v>-10</v>
      </c>
      <c r="AI40" s="1009">
        <v>0</v>
      </c>
      <c r="AJ40" s="1009">
        <v>-3.7135677817608959</v>
      </c>
      <c r="AK40" s="1009">
        <v>-12.869987589821081</v>
      </c>
      <c r="AL40" s="1009">
        <v>-9.6579941485684895</v>
      </c>
      <c r="AM40" s="1009">
        <v>6.0270832542961434</v>
      </c>
      <c r="AN40" s="1009">
        <v>-20.442004790457666</v>
      </c>
      <c r="AO40" s="1009">
        <v>138.14511871654315</v>
      </c>
      <c r="AP40" s="1009">
        <v>341.55213041940618</v>
      </c>
      <c r="AQ40" s="1009">
        <v>-0.87135995949008427</v>
      </c>
      <c r="AR40" s="1009">
        <v>33.40237201601105</v>
      </c>
      <c r="AS40" s="1009">
        <v>49.009767711029298</v>
      </c>
      <c r="AT40" s="1009">
        <v>-172.95708121272526</v>
      </c>
      <c r="AU40" s="1009">
        <v>-48.050226791197126</v>
      </c>
      <c r="AV40" s="1009">
        <v>-57.735225730223291</v>
      </c>
      <c r="AW40" s="1009">
        <v>-122.9511730673397</v>
      </c>
      <c r="AX40" s="1009">
        <v>-134.08010736733809</v>
      </c>
      <c r="AY40" s="1009">
        <v>7.2810757149516956</v>
      </c>
      <c r="AZ40" s="1009">
        <v>29.100258089925571</v>
      </c>
      <c r="BA40" s="1009">
        <v>-26.918791116755351</v>
      </c>
      <c r="BB40" s="1009">
        <v>27.982422910604917</v>
      </c>
      <c r="BC40" s="1009">
        <v>-15.664570884305624</v>
      </c>
      <c r="BD40" s="1009">
        <v>-11.373055411770382</v>
      </c>
      <c r="BE40" s="1009">
        <v>-40.008904335524939</v>
      </c>
      <c r="BF40" s="1009">
        <v>-24.742144163840084</v>
      </c>
      <c r="BG40" s="1009">
        <v>126.05354198080603</v>
      </c>
      <c r="BH40" s="1009">
        <v>361.44576806468729</v>
      </c>
      <c r="BI40" s="1045" t="s">
        <v>253</v>
      </c>
      <c r="BJ40" s="1045">
        <v>1.8673987448898823</v>
      </c>
      <c r="BK40" s="984"/>
      <c r="BL40" s="988">
        <v>-10</v>
      </c>
      <c r="BM40" s="988">
        <v>-105</v>
      </c>
      <c r="BN40" s="988">
        <v>-10</v>
      </c>
      <c r="BO40" s="988">
        <v>25</v>
      </c>
      <c r="BP40" s="988">
        <v>35</v>
      </c>
      <c r="BQ40" s="988">
        <v>50</v>
      </c>
      <c r="BR40" s="988">
        <v>-10</v>
      </c>
      <c r="BS40" s="988">
        <v>-35</v>
      </c>
      <c r="BT40" s="988">
        <v>-10</v>
      </c>
      <c r="BU40" s="988">
        <v>-10</v>
      </c>
      <c r="BV40" s="988">
        <v>-16.583555371581976</v>
      </c>
      <c r="BW40" s="988">
        <v>-3.630910894272346</v>
      </c>
      <c r="BX40" s="988">
        <v>117.70311392608548</v>
      </c>
      <c r="BY40" s="988">
        <v>340.68077045991612</v>
      </c>
      <c r="BZ40" s="988">
        <v>82.412139727040341</v>
      </c>
      <c r="CA40" s="988">
        <v>-221.00730800392239</v>
      </c>
      <c r="CB40" s="988">
        <v>-180.68639879756299</v>
      </c>
      <c r="CC40" s="988">
        <v>-126.79903165238639</v>
      </c>
      <c r="CD40" s="988">
        <v>2.1814669731702203</v>
      </c>
      <c r="CE40" s="988">
        <v>12.317852026299294</v>
      </c>
      <c r="CF40" s="988">
        <v>-51.381959747295319</v>
      </c>
      <c r="CG40" s="988">
        <v>101.31139781696595</v>
      </c>
      <c r="CH40" s="1045" t="s">
        <v>254</v>
      </c>
      <c r="CI40" s="1045" t="s">
        <v>253</v>
      </c>
    </row>
    <row r="41" spans="1:87" x14ac:dyDescent="0.35">
      <c r="B41" s="978"/>
      <c r="C41" s="984"/>
      <c r="D41" s="984"/>
      <c r="E41" s="984"/>
      <c r="F41" s="984"/>
      <c r="G41" s="984"/>
      <c r="H41" s="998"/>
      <c r="I41" s="984"/>
      <c r="J41" s="984"/>
      <c r="K41" s="984"/>
      <c r="L41" s="984"/>
      <c r="M41" s="984"/>
      <c r="N41" s="984"/>
      <c r="O41" s="984"/>
      <c r="P41" s="1045"/>
      <c r="Q41" s="988"/>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1045"/>
      <c r="BJ41" s="1045"/>
      <c r="BK41" s="984"/>
      <c r="BL41" s="984"/>
      <c r="BM41" s="988"/>
      <c r="BN41" s="988"/>
      <c r="BO41" s="988"/>
      <c r="BP41" s="988"/>
      <c r="BQ41" s="988"/>
      <c r="BR41" s="988"/>
      <c r="BS41" s="988"/>
      <c r="BT41" s="988"/>
      <c r="BU41" s="988"/>
      <c r="BV41" s="988"/>
      <c r="BW41" s="988"/>
      <c r="BX41" s="988"/>
      <c r="BY41" s="988"/>
      <c r="BZ41" s="988"/>
      <c r="CA41" s="988"/>
      <c r="CB41" s="988"/>
      <c r="CC41" s="988"/>
      <c r="CD41" s="988"/>
      <c r="CE41" s="988"/>
      <c r="CF41" s="988"/>
      <c r="CG41" s="988"/>
      <c r="CH41" s="1045"/>
      <c r="CI41" s="1045"/>
    </row>
    <row r="42" spans="1:87" x14ac:dyDescent="0.35">
      <c r="B42" s="994" t="s">
        <v>26</v>
      </c>
      <c r="C42" s="995"/>
      <c r="D42" s="996">
        <v>8265</v>
      </c>
      <c r="E42" s="996">
        <v>8430</v>
      </c>
      <c r="F42" s="996">
        <v>7935</v>
      </c>
      <c r="G42" s="996">
        <v>7415</v>
      </c>
      <c r="H42" s="997">
        <v>8315.9614396656325</v>
      </c>
      <c r="I42" s="996">
        <v>7754.0145704254592</v>
      </c>
      <c r="J42" s="996">
        <v>6961.5952955619168</v>
      </c>
      <c r="K42" s="996">
        <v>6479.2735433997741</v>
      </c>
      <c r="L42" s="996">
        <v>8025.7102808873842</v>
      </c>
      <c r="M42" s="996">
        <v>8303.4026178881031</v>
      </c>
      <c r="N42" s="996">
        <v>7965.2046351197605</v>
      </c>
      <c r="O42" s="1049">
        <v>3.4600344054534604E-2</v>
      </c>
      <c r="P42" s="1049">
        <v>-4.0730047467499531E-2</v>
      </c>
      <c r="Q42" s="988"/>
      <c r="R42" s="997">
        <v>1730</v>
      </c>
      <c r="S42" s="997">
        <v>1930</v>
      </c>
      <c r="T42" s="997">
        <v>2000</v>
      </c>
      <c r="U42" s="997">
        <v>2065</v>
      </c>
      <c r="V42" s="997">
        <v>2285</v>
      </c>
      <c r="W42" s="997">
        <v>1885</v>
      </c>
      <c r="X42" s="997">
        <v>2105</v>
      </c>
      <c r="Y42" s="997">
        <v>2105</v>
      </c>
      <c r="Z42" s="997">
        <v>1980</v>
      </c>
      <c r="AA42" s="997">
        <v>2245</v>
      </c>
      <c r="AB42" s="997">
        <v>2015</v>
      </c>
      <c r="AC42" s="997">
        <v>1995</v>
      </c>
      <c r="AD42" s="997">
        <v>1830</v>
      </c>
      <c r="AE42" s="997">
        <v>2100</v>
      </c>
      <c r="AF42" s="997">
        <v>1945</v>
      </c>
      <c r="AG42" s="997">
        <v>1830</v>
      </c>
      <c r="AH42" s="997">
        <v>1850</v>
      </c>
      <c r="AI42" s="997">
        <v>1795</v>
      </c>
      <c r="AJ42" s="997">
        <v>2707.3318314684661</v>
      </c>
      <c r="AK42" s="997">
        <v>1897.9341756975923</v>
      </c>
      <c r="AL42" s="997">
        <v>1931.2241228329381</v>
      </c>
      <c r="AM42" s="997">
        <v>1779.468807174954</v>
      </c>
      <c r="AN42" s="997">
        <v>1689.5595659802452</v>
      </c>
      <c r="AO42" s="997">
        <v>1465.2173525670423</v>
      </c>
      <c r="AP42" s="997">
        <v>2638.2778690616651</v>
      </c>
      <c r="AQ42" s="997">
        <v>1960.9597828165074</v>
      </c>
      <c r="AR42" s="997">
        <v>1809.147230103694</v>
      </c>
      <c r="AS42" s="997">
        <v>2076.5637075197365</v>
      </c>
      <c r="AT42" s="997">
        <v>1480.4909476010089</v>
      </c>
      <c r="AU42" s="997">
        <v>1595.3934103374745</v>
      </c>
      <c r="AV42" s="997">
        <v>1598.9985034905112</v>
      </c>
      <c r="AW42" s="997">
        <v>1688.1379949332875</v>
      </c>
      <c r="AX42" s="997">
        <v>1474.1869471044909</v>
      </c>
      <c r="AY42" s="997">
        <v>1717.950097871485</v>
      </c>
      <c r="AZ42" s="997">
        <v>2184.1183131495841</v>
      </c>
      <c r="BA42" s="997">
        <v>2271.9858116162877</v>
      </c>
      <c r="BB42" s="997">
        <v>1752.4911650186007</v>
      </c>
      <c r="BC42" s="997">
        <v>1817.1149911029115</v>
      </c>
      <c r="BD42" s="997">
        <v>2058.9760241365057</v>
      </c>
      <c r="BE42" s="997">
        <v>2440.6753423404143</v>
      </c>
      <c r="BF42" s="997">
        <v>1569.6830634516909</v>
      </c>
      <c r="BG42" s="997">
        <v>2234.0678067992208</v>
      </c>
      <c r="BH42" s="997">
        <v>2274.3311814717258</v>
      </c>
      <c r="BI42" s="1049">
        <v>0.10459332931063914</v>
      </c>
      <c r="BJ42" s="1049">
        <v>1.8022449699139242E-2</v>
      </c>
      <c r="BK42" s="984"/>
      <c r="BL42" s="995">
        <v>4420</v>
      </c>
      <c r="BM42" s="995">
        <v>3670</v>
      </c>
      <c r="BN42" s="995">
        <v>4065</v>
      </c>
      <c r="BO42" s="995">
        <v>4170</v>
      </c>
      <c r="BP42" s="995">
        <v>4210</v>
      </c>
      <c r="BQ42" s="995">
        <v>4225</v>
      </c>
      <c r="BR42" s="995">
        <v>4010</v>
      </c>
      <c r="BS42" s="995">
        <v>3930</v>
      </c>
      <c r="BT42" s="995">
        <v>3775</v>
      </c>
      <c r="BU42" s="995">
        <v>3645</v>
      </c>
      <c r="BV42" s="995">
        <v>4605.2660071660584</v>
      </c>
      <c r="BW42" s="995">
        <v>3710.6929300078918</v>
      </c>
      <c r="BX42" s="995">
        <v>3154.7769185472876</v>
      </c>
      <c r="BY42" s="995">
        <v>4599.237651878173</v>
      </c>
      <c r="BZ42" s="995">
        <v>3885.7109376234303</v>
      </c>
      <c r="CA42" s="995">
        <v>3075.8843579384834</v>
      </c>
      <c r="CB42" s="995">
        <v>3287.1364984237989</v>
      </c>
      <c r="CC42" s="995">
        <v>3192.1370449759761</v>
      </c>
      <c r="CD42" s="995">
        <v>4456.1041247658723</v>
      </c>
      <c r="CE42" s="995">
        <v>3569.606156121512</v>
      </c>
      <c r="CF42" s="995">
        <v>4499.65136647692</v>
      </c>
      <c r="CG42" s="995">
        <v>3803.7508702509117</v>
      </c>
      <c r="CH42" s="1049">
        <v>6.559399101434904E-2</v>
      </c>
      <c r="CI42" s="1049">
        <v>-0.15465653659538414</v>
      </c>
    </row>
    <row r="43" spans="1:87" x14ac:dyDescent="0.35">
      <c r="B43" s="978"/>
      <c r="C43" s="1010"/>
      <c r="D43" s="1010"/>
      <c r="E43" s="1010"/>
      <c r="F43" s="1010"/>
      <c r="G43" s="1010"/>
      <c r="H43" s="998"/>
      <c r="I43" s="1010"/>
      <c r="J43" s="1010"/>
      <c r="K43" s="1010"/>
      <c r="L43" s="1010"/>
      <c r="M43" s="1010"/>
      <c r="N43" s="1010"/>
      <c r="O43" s="1010"/>
      <c r="P43" s="1045"/>
      <c r="Q43" s="988"/>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45"/>
      <c r="BJ43" s="1045"/>
      <c r="BK43" s="984"/>
      <c r="CH43" s="1064"/>
      <c r="CI43" s="1064"/>
    </row>
    <row r="44" spans="1:87" s="1013" customFormat="1" x14ac:dyDescent="0.35">
      <c r="A44" s="1033"/>
      <c r="B44" s="1034" t="s">
        <v>7</v>
      </c>
      <c r="C44" s="1037"/>
      <c r="D44" s="1037">
        <v>-355</v>
      </c>
      <c r="E44" s="1037">
        <v>-485</v>
      </c>
      <c r="F44" s="1037">
        <v>140</v>
      </c>
      <c r="G44" s="1037">
        <v>675</v>
      </c>
      <c r="H44" s="1037">
        <v>-82.59400991358234</v>
      </c>
      <c r="I44" s="1037">
        <v>-808.74717017056264</v>
      </c>
      <c r="J44" s="1037">
        <v>1347.4814693370781</v>
      </c>
      <c r="K44" s="1037">
        <v>907.94037981327801</v>
      </c>
      <c r="L44" s="1037">
        <v>-895.82151959151452</v>
      </c>
      <c r="M44" s="1037">
        <v>-992.12800623046314</v>
      </c>
      <c r="N44" s="1042">
        <v>-965.79611115494299</v>
      </c>
      <c r="O44" s="1037" t="s">
        <v>253</v>
      </c>
      <c r="P44" s="1037" t="s">
        <v>253</v>
      </c>
      <c r="Q44" s="1012"/>
      <c r="R44" s="1037">
        <v>220</v>
      </c>
      <c r="S44" s="1037">
        <v>-75</v>
      </c>
      <c r="T44" s="1037">
        <v>-140</v>
      </c>
      <c r="U44" s="1037">
        <v>-45</v>
      </c>
      <c r="V44" s="1037">
        <v>-185</v>
      </c>
      <c r="W44" s="1037">
        <v>60</v>
      </c>
      <c r="X44" s="1037">
        <v>-280</v>
      </c>
      <c r="Y44" s="1037">
        <v>90</v>
      </c>
      <c r="Z44" s="1037">
        <v>50</v>
      </c>
      <c r="AA44" s="1037">
        <v>-360</v>
      </c>
      <c r="AB44" s="1037">
        <v>-225</v>
      </c>
      <c r="AC44" s="1037">
        <v>125</v>
      </c>
      <c r="AD44" s="1037">
        <v>215</v>
      </c>
      <c r="AE44" s="1037">
        <v>20</v>
      </c>
      <c r="AF44" s="1037">
        <v>-185</v>
      </c>
      <c r="AG44" s="1037">
        <v>320</v>
      </c>
      <c r="AH44" s="1037">
        <v>295</v>
      </c>
      <c r="AI44" s="1037">
        <v>250</v>
      </c>
      <c r="AJ44" s="1037">
        <v>-837.95126169098535</v>
      </c>
      <c r="AK44" s="1037">
        <v>291.64565934184293</v>
      </c>
      <c r="AL44" s="1037">
        <v>91.17146419341816</v>
      </c>
      <c r="AM44" s="1037">
        <v>372.54263073382322</v>
      </c>
      <c r="AN44" s="1037">
        <v>18.117439802354284</v>
      </c>
      <c r="AO44" s="1037">
        <v>-134.44057135907337</v>
      </c>
      <c r="AP44" s="1037">
        <v>-742.86119711326864</v>
      </c>
      <c r="AQ44" s="1037">
        <v>50.437158499425323</v>
      </c>
      <c r="AR44" s="1037">
        <v>156.91230151962395</v>
      </c>
      <c r="AS44" s="1037">
        <v>30.019972712473646</v>
      </c>
      <c r="AT44" s="1037">
        <v>561.93381968284302</v>
      </c>
      <c r="AU44" s="1037">
        <v>598.61537542214137</v>
      </c>
      <c r="AV44" s="1037">
        <v>176.21445891893859</v>
      </c>
      <c r="AW44" s="1037">
        <v>347.36489090481723</v>
      </c>
      <c r="AX44" s="1037">
        <v>347.95123663067398</v>
      </c>
      <c r="AY44" s="1037">
        <v>36.409793358848447</v>
      </c>
      <c r="AZ44" s="1037">
        <v>-566.27617940201367</v>
      </c>
      <c r="BA44" s="1037">
        <v>-401.37479347488238</v>
      </c>
      <c r="BB44" s="1037">
        <v>-18.406768643023042</v>
      </c>
      <c r="BC44" s="1037">
        <v>90.23622192840503</v>
      </c>
      <c r="BD44" s="1037">
        <v>-446.4282931218554</v>
      </c>
      <c r="BE44" s="1037">
        <v>-485.72528743462726</v>
      </c>
      <c r="BF44" s="1037">
        <v>226.33053715895448</v>
      </c>
      <c r="BG44" s="1037">
        <v>-286.30458167266261</v>
      </c>
      <c r="BH44" s="1037">
        <v>-816.20851498490674</v>
      </c>
      <c r="BI44" s="1053" t="s">
        <v>253</v>
      </c>
      <c r="BJ44" s="1053" t="s">
        <v>253</v>
      </c>
      <c r="BK44" s="1061"/>
      <c r="BL44" s="1042">
        <v>-945</v>
      </c>
      <c r="BM44" s="1042">
        <v>135</v>
      </c>
      <c r="BN44" s="1042">
        <v>-185</v>
      </c>
      <c r="BO44" s="1042">
        <v>-115</v>
      </c>
      <c r="BP44" s="1042">
        <v>-190</v>
      </c>
      <c r="BQ44" s="1042">
        <v>-310</v>
      </c>
      <c r="BR44" s="1042">
        <v>-80</v>
      </c>
      <c r="BS44" s="1042">
        <v>235</v>
      </c>
      <c r="BT44" s="1042">
        <v>135</v>
      </c>
      <c r="BU44" s="1042">
        <v>545</v>
      </c>
      <c r="BV44" s="1042">
        <v>-546.30560234914265</v>
      </c>
      <c r="BW44" s="1042">
        <v>463.7140949272416</v>
      </c>
      <c r="BX44" s="1042">
        <v>-116.32313155671909</v>
      </c>
      <c r="BY44" s="1042">
        <v>-692.42403861384355</v>
      </c>
      <c r="BZ44" s="1042">
        <v>186.93227423209783</v>
      </c>
      <c r="CA44" s="1042">
        <v>1160.5491951049839</v>
      </c>
      <c r="CB44" s="1042">
        <v>523.57934982375536</v>
      </c>
      <c r="CC44" s="1042">
        <v>384.36102998952242</v>
      </c>
      <c r="CD44" s="1042">
        <v>-967.65097287689605</v>
      </c>
      <c r="CE44" s="1042">
        <v>71.829453285381987</v>
      </c>
      <c r="CF44" s="1042">
        <v>-932.15358055648267</v>
      </c>
      <c r="CG44" s="1042">
        <v>-59.974044513708122</v>
      </c>
      <c r="CH44" s="1037" t="s">
        <v>253</v>
      </c>
      <c r="CI44" s="1037" t="s">
        <v>253</v>
      </c>
    </row>
    <row r="45" spans="1:87" x14ac:dyDescent="0.35">
      <c r="B45" s="1035"/>
      <c r="C45" s="1038"/>
      <c r="D45" s="1038"/>
      <c r="E45" s="1038"/>
      <c r="F45" s="1038"/>
      <c r="G45" s="1038"/>
      <c r="H45" s="1041"/>
      <c r="I45" s="1038"/>
      <c r="J45" s="1038"/>
      <c r="K45" s="1038"/>
      <c r="L45" s="1038"/>
      <c r="M45" s="1038"/>
      <c r="N45" s="989"/>
      <c r="O45" s="1038"/>
      <c r="P45" s="1048"/>
      <c r="Q45" s="988"/>
      <c r="R45" s="1054"/>
      <c r="S45" s="1054"/>
      <c r="T45" s="1054"/>
      <c r="U45" s="1054"/>
      <c r="V45" s="1054"/>
      <c r="W45" s="1054"/>
      <c r="X45" s="1054"/>
      <c r="Y45" s="1054"/>
      <c r="Z45" s="1054"/>
      <c r="AA45" s="1054"/>
      <c r="AB45" s="1054"/>
      <c r="AC45" s="1054"/>
      <c r="AD45" s="1054"/>
      <c r="AE45" s="1054"/>
      <c r="AF45" s="1054"/>
      <c r="AG45" s="1054"/>
      <c r="AH45" s="1054"/>
      <c r="AI45" s="1054"/>
      <c r="AJ45" s="1054"/>
      <c r="AK45" s="1054"/>
      <c r="AL45" s="1054"/>
      <c r="AM45" s="1054"/>
      <c r="AN45" s="1054"/>
      <c r="AO45" s="1054"/>
      <c r="AP45" s="1054"/>
      <c r="AQ45" s="1054"/>
      <c r="AR45" s="1054"/>
      <c r="AS45" s="1054"/>
      <c r="AT45" s="1054"/>
      <c r="AU45" s="1054"/>
      <c r="AV45" s="1054"/>
      <c r="AW45" s="1054"/>
      <c r="AX45" s="1054"/>
      <c r="AY45" s="1054"/>
      <c r="AZ45" s="1054"/>
      <c r="BA45" s="1054"/>
      <c r="BB45" s="1054"/>
      <c r="BC45" s="1054"/>
      <c r="BD45" s="1054"/>
      <c r="BE45" s="1054"/>
      <c r="BF45" s="1054"/>
      <c r="BG45" s="1054"/>
      <c r="BH45" s="1054"/>
      <c r="BI45" s="1058"/>
      <c r="BJ45" s="1058"/>
      <c r="BK45" s="984"/>
      <c r="BL45" s="990"/>
      <c r="BM45" s="990"/>
      <c r="BN45" s="990"/>
      <c r="BO45" s="990"/>
      <c r="BP45" s="990"/>
      <c r="BQ45" s="990"/>
      <c r="BR45" s="990"/>
      <c r="BS45" s="990"/>
      <c r="BT45" s="990"/>
      <c r="BU45" s="990"/>
      <c r="BV45" s="990"/>
      <c r="BW45" s="990"/>
      <c r="BX45" s="990"/>
      <c r="BY45" s="990"/>
      <c r="BZ45" s="990"/>
      <c r="CA45" s="990"/>
      <c r="CB45" s="990"/>
      <c r="CC45" s="990"/>
      <c r="CD45" s="990"/>
      <c r="CE45" s="990"/>
      <c r="CF45" s="990"/>
      <c r="CG45" s="990"/>
      <c r="CH45" s="1035"/>
      <c r="CI45" s="1035"/>
    </row>
    <row r="46" spans="1:87" x14ac:dyDescent="0.35">
      <c r="B46" s="1014" t="s">
        <v>38</v>
      </c>
      <c r="C46" s="1015"/>
      <c r="D46" s="1015" t="s">
        <v>261</v>
      </c>
      <c r="E46" s="1015">
        <v>1740</v>
      </c>
      <c r="F46" s="1015">
        <v>1880</v>
      </c>
      <c r="G46" s="1015">
        <v>2555</v>
      </c>
      <c r="H46" s="1011" t="s">
        <v>262</v>
      </c>
      <c r="I46" s="1015">
        <v>2758.658819915855</v>
      </c>
      <c r="J46" s="1015">
        <v>4106.1402892529331</v>
      </c>
      <c r="K46" s="1015">
        <v>5014.0806690662112</v>
      </c>
      <c r="L46" s="1015">
        <v>4118.2591494746966</v>
      </c>
      <c r="M46" s="1015">
        <v>3126.1311432442335</v>
      </c>
      <c r="N46" s="1015">
        <v>2160.3350320892905</v>
      </c>
      <c r="O46" s="1053">
        <v>-0.24090956159400845</v>
      </c>
      <c r="P46" s="1053">
        <v>-0.30894292878342267</v>
      </c>
      <c r="Q46" s="988"/>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c r="BB46" s="1015"/>
      <c r="BC46" s="1015"/>
      <c r="BD46" s="1015"/>
      <c r="BE46" s="1015"/>
      <c r="BF46" s="1015"/>
      <c r="BG46" s="1015"/>
      <c r="BH46" s="1015"/>
      <c r="BI46" s="1059"/>
      <c r="BJ46" s="1059"/>
      <c r="BK46" s="984"/>
      <c r="BL46" s="1016"/>
      <c r="BM46" s="1016"/>
      <c r="BN46" s="1016"/>
      <c r="BO46" s="1016"/>
      <c r="BP46" s="1016"/>
      <c r="BQ46" s="1016"/>
      <c r="BR46" s="1016"/>
      <c r="BS46" s="1016"/>
      <c r="BT46" s="1016"/>
      <c r="BU46" s="1016"/>
      <c r="BV46" s="1016"/>
      <c r="BW46" s="1016"/>
      <c r="BX46" s="1016"/>
      <c r="BY46" s="1016"/>
      <c r="BZ46" s="1016"/>
      <c r="CA46" s="1016"/>
      <c r="CB46" s="1016"/>
      <c r="CC46" s="1016"/>
      <c r="CD46" s="1016"/>
      <c r="CE46" s="1016"/>
      <c r="CF46" s="1016"/>
      <c r="CG46" s="1016"/>
      <c r="CH46" s="1065"/>
      <c r="CI46" s="1065"/>
    </row>
    <row r="47" spans="1:87" x14ac:dyDescent="0.35">
      <c r="B47" s="1035"/>
      <c r="C47" s="1017"/>
      <c r="D47" s="984"/>
      <c r="E47" s="984"/>
      <c r="F47" s="984"/>
      <c r="G47" s="1038"/>
      <c r="H47" s="984"/>
      <c r="I47" s="984"/>
      <c r="J47" s="984"/>
      <c r="K47" s="984"/>
      <c r="L47" s="984"/>
      <c r="M47" s="984"/>
      <c r="N47" s="984"/>
      <c r="O47" s="1045"/>
      <c r="P47" s="984"/>
      <c r="Q47" s="1017"/>
      <c r="R47" s="984"/>
      <c r="S47" s="1038"/>
      <c r="T47" s="1038"/>
      <c r="U47" s="1038"/>
      <c r="V47" s="1038"/>
      <c r="W47" s="1038"/>
      <c r="X47" s="1038"/>
      <c r="Y47" s="1038"/>
      <c r="Z47" s="1038"/>
      <c r="AA47" s="1038"/>
      <c r="AB47" s="1038"/>
      <c r="AC47" s="1038"/>
      <c r="AD47" s="1038"/>
      <c r="AE47" s="1038"/>
      <c r="AF47" s="1038"/>
      <c r="AG47" s="1038"/>
      <c r="AH47" s="1038"/>
      <c r="AI47" s="1038"/>
      <c r="AJ47" s="1038"/>
      <c r="AK47" s="1038"/>
      <c r="AL47" s="1038"/>
      <c r="AM47" s="1038"/>
      <c r="AN47" s="1038"/>
      <c r="AO47" s="1038"/>
      <c r="AP47" s="1038"/>
      <c r="AQ47" s="1038"/>
      <c r="AR47" s="1038"/>
      <c r="AS47" s="1038"/>
      <c r="AT47" s="1038"/>
      <c r="AU47" s="1038"/>
      <c r="AV47" s="1038"/>
      <c r="AW47" s="1038"/>
      <c r="AX47" s="1038"/>
      <c r="AY47" s="1038"/>
      <c r="AZ47" s="1038"/>
      <c r="BA47" s="1038"/>
      <c r="BB47" s="1038"/>
      <c r="BC47" s="1038"/>
      <c r="BD47" s="1038"/>
      <c r="BE47" s="1038"/>
      <c r="BF47" s="1038"/>
      <c r="BG47" s="1038"/>
      <c r="BH47" s="1038"/>
      <c r="BI47" s="1060"/>
      <c r="BJ47" s="1060"/>
      <c r="BK47" s="1035"/>
      <c r="BL47" s="1035"/>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35"/>
      <c r="CI47" s="1035"/>
    </row>
    <row r="48" spans="1:87" x14ac:dyDescent="0.35">
      <c r="B48" s="1035" t="s">
        <v>255</v>
      </c>
      <c r="H48" s="1041"/>
      <c r="I48" s="1041"/>
      <c r="J48" s="1041"/>
      <c r="K48" s="1041"/>
      <c r="L48" s="1043"/>
      <c r="N48" s="1044"/>
      <c r="Q48" s="1044"/>
    </row>
    <row r="49" spans="2:85" x14ac:dyDescent="0.35">
      <c r="B49" s="1035" t="s">
        <v>256</v>
      </c>
      <c r="D49" s="1039"/>
      <c r="E49" s="1039"/>
      <c r="F49" s="1039"/>
      <c r="G49" s="1039"/>
      <c r="H49" s="1039"/>
      <c r="I49" s="1039"/>
      <c r="J49" s="1039"/>
      <c r="K49" s="1039"/>
      <c r="L49" s="1039"/>
      <c r="M49" s="1039"/>
      <c r="N49" s="1044"/>
      <c r="Q49" s="1044"/>
      <c r="R49" s="1039"/>
      <c r="S49" s="1039"/>
      <c r="T49" s="1039"/>
      <c r="U49" s="1039"/>
      <c r="V49" s="1039"/>
      <c r="W49" s="1039"/>
      <c r="X49" s="1039"/>
      <c r="Y49" s="1039"/>
      <c r="Z49" s="1039"/>
      <c r="AA49" s="1039"/>
      <c r="AB49" s="1039"/>
      <c r="AC49" s="1039"/>
      <c r="AD49" s="1039"/>
      <c r="AE49" s="1039"/>
      <c r="AF49" s="1039"/>
      <c r="AG49" s="1039"/>
      <c r="AH49" s="1039"/>
      <c r="AI49" s="1039"/>
      <c r="AJ49" s="1039"/>
      <c r="AK49" s="1039"/>
      <c r="AL49" s="1039"/>
      <c r="AM49" s="1039"/>
      <c r="AN49" s="1039"/>
      <c r="AO49" s="1039"/>
      <c r="AP49" s="1039"/>
      <c r="AQ49" s="1039"/>
      <c r="AR49" s="1039"/>
      <c r="AS49" s="1039"/>
      <c r="AT49" s="1039"/>
      <c r="AU49" s="1039"/>
      <c r="AV49" s="1039"/>
      <c r="AW49" s="1039"/>
      <c r="AX49" s="1039"/>
      <c r="AY49" s="1039"/>
      <c r="AZ49" s="1039"/>
      <c r="BA49" s="1039"/>
      <c r="BB49" s="1039"/>
      <c r="BC49" s="1039"/>
      <c r="BD49" s="1039"/>
      <c r="BE49" s="1039"/>
      <c r="BF49" s="1039"/>
      <c r="BG49" s="1039"/>
      <c r="BH49" s="1039"/>
      <c r="BL49" s="1062"/>
      <c r="BM49" s="1062"/>
      <c r="BN49" s="1062"/>
      <c r="BO49" s="1062"/>
      <c r="BP49" s="1062"/>
      <c r="BQ49" s="1062"/>
      <c r="BR49" s="1062"/>
      <c r="BS49" s="1062"/>
      <c r="BT49" s="1062"/>
      <c r="BU49" s="1062"/>
      <c r="BV49" s="1062"/>
      <c r="BW49" s="1062"/>
      <c r="BX49" s="1062"/>
      <c r="BY49" s="1062"/>
      <c r="BZ49" s="1062"/>
      <c r="CA49" s="1062"/>
      <c r="CB49" s="1062"/>
      <c r="CC49" s="1062"/>
      <c r="CD49" s="1062"/>
      <c r="CE49" s="1062"/>
      <c r="CF49" s="1062"/>
      <c r="CG49" s="1062"/>
    </row>
    <row r="50" spans="2:85" x14ac:dyDescent="0.35">
      <c r="B50" s="1035" t="s">
        <v>257</v>
      </c>
      <c r="D50" s="1039"/>
      <c r="E50" s="1039"/>
      <c r="F50" s="1039"/>
      <c r="G50" s="1039"/>
      <c r="H50" s="1039"/>
      <c r="I50" s="1039"/>
      <c r="J50" s="1039"/>
      <c r="K50" s="1039"/>
      <c r="L50" s="1039"/>
      <c r="M50" s="1039"/>
      <c r="N50" s="1044"/>
      <c r="Q50" s="1044"/>
      <c r="R50" s="1039"/>
      <c r="S50" s="1039"/>
      <c r="T50" s="1039"/>
      <c r="U50" s="1039"/>
      <c r="V50" s="1039"/>
      <c r="W50" s="1039"/>
      <c r="X50" s="1039"/>
      <c r="Y50" s="1039"/>
      <c r="Z50" s="1039"/>
      <c r="AA50" s="1039"/>
      <c r="AB50" s="1039"/>
      <c r="AC50" s="1039"/>
      <c r="AD50" s="1039"/>
      <c r="AE50" s="1039"/>
      <c r="AF50" s="1039"/>
      <c r="AG50" s="1039"/>
      <c r="AH50" s="1039"/>
      <c r="AI50" s="1039"/>
      <c r="AJ50" s="1039"/>
      <c r="AK50" s="1039"/>
      <c r="AL50" s="1039"/>
      <c r="AM50" s="1039"/>
      <c r="AN50" s="1039"/>
      <c r="AO50" s="1039"/>
      <c r="AP50" s="1039"/>
      <c r="AQ50" s="1039"/>
      <c r="AR50" s="1039"/>
      <c r="AS50" s="1039"/>
      <c r="AT50" s="1039"/>
      <c r="AU50" s="1039"/>
      <c r="AV50" s="1039"/>
      <c r="AW50" s="1039"/>
      <c r="AX50" s="1039"/>
      <c r="AY50" s="1039"/>
      <c r="AZ50" s="1039"/>
      <c r="BA50" s="1039"/>
      <c r="BB50" s="1039"/>
      <c r="BC50" s="1039"/>
      <c r="BD50" s="1039"/>
      <c r="BE50" s="1039"/>
      <c r="BF50" s="1039"/>
      <c r="BG50" s="1039"/>
      <c r="BH50" s="1039"/>
      <c r="BL50" s="1062"/>
      <c r="BM50" s="1062"/>
      <c r="BN50" s="1062"/>
      <c r="BO50" s="1062"/>
      <c r="BP50" s="1062"/>
      <c r="BQ50" s="1062"/>
      <c r="BR50" s="1062"/>
      <c r="BS50" s="1062"/>
      <c r="BT50" s="1062"/>
      <c r="BU50" s="1062"/>
      <c r="BV50" s="1062"/>
      <c r="BW50" s="1062"/>
      <c r="BX50" s="1062"/>
      <c r="BY50" s="1062"/>
      <c r="BZ50" s="1062"/>
      <c r="CA50" s="1062"/>
      <c r="CB50" s="1062"/>
      <c r="CC50" s="1062"/>
      <c r="CD50" s="1062"/>
      <c r="CE50" s="1062"/>
      <c r="CF50" s="1062"/>
      <c r="CG50" s="1062"/>
    </row>
    <row r="51" spans="2:85" x14ac:dyDescent="0.35">
      <c r="B51" s="1035" t="s">
        <v>258</v>
      </c>
      <c r="D51" s="1039"/>
      <c r="E51" s="1039"/>
      <c r="F51" s="1039"/>
      <c r="G51" s="1039"/>
      <c r="H51" s="1039"/>
      <c r="I51" s="1039"/>
      <c r="J51" s="1039"/>
      <c r="K51" s="1039"/>
      <c r="L51" s="1039"/>
      <c r="M51" s="1039"/>
      <c r="N51" s="1044"/>
      <c r="Q51" s="1044"/>
      <c r="R51" s="1039"/>
      <c r="S51" s="1039"/>
      <c r="T51" s="1039"/>
      <c r="U51" s="1039"/>
      <c r="V51" s="1039"/>
      <c r="W51" s="1039"/>
      <c r="X51" s="1039"/>
      <c r="Y51" s="1039"/>
      <c r="Z51" s="1039"/>
      <c r="AA51" s="1039"/>
      <c r="AB51" s="1039"/>
      <c r="AC51" s="1039"/>
      <c r="AD51" s="1039"/>
      <c r="AE51" s="1039"/>
      <c r="AF51" s="1039"/>
      <c r="AG51" s="1039"/>
      <c r="AH51" s="1039"/>
      <c r="AI51" s="1039"/>
      <c r="AJ51" s="1039"/>
      <c r="AK51" s="1039"/>
      <c r="AL51" s="1039"/>
      <c r="AM51" s="1039"/>
      <c r="AN51" s="1039"/>
      <c r="AO51" s="1039"/>
      <c r="AP51" s="1039"/>
      <c r="AQ51" s="1039"/>
      <c r="AR51" s="1039"/>
      <c r="AS51" s="1039"/>
      <c r="AT51" s="1039"/>
      <c r="AU51" s="1039"/>
      <c r="AV51" s="1039"/>
      <c r="AW51" s="1039"/>
      <c r="AX51" s="1039"/>
      <c r="AY51" s="1039"/>
      <c r="AZ51" s="1039"/>
      <c r="BA51" s="1039"/>
      <c r="BB51" s="1039"/>
      <c r="BC51" s="1039"/>
      <c r="BD51" s="1039"/>
      <c r="BE51" s="1039"/>
      <c r="BF51" s="1039"/>
      <c r="BG51" s="1039"/>
      <c r="BH51" s="1039"/>
      <c r="BL51" s="1062"/>
      <c r="BM51" s="1062"/>
      <c r="BN51" s="1062"/>
      <c r="BO51" s="1062"/>
      <c r="BP51" s="1062"/>
      <c r="BQ51" s="1062"/>
      <c r="BR51" s="1062"/>
      <c r="BS51" s="1062"/>
      <c r="BT51" s="1062"/>
      <c r="BU51" s="1062"/>
      <c r="BV51" s="1062"/>
      <c r="BW51" s="1062"/>
      <c r="BX51" s="1062"/>
      <c r="BY51" s="1062"/>
      <c r="BZ51" s="1062"/>
      <c r="CA51" s="1062"/>
      <c r="CB51" s="1062"/>
      <c r="CC51" s="1062"/>
      <c r="CD51" s="1062"/>
      <c r="CE51" s="1062"/>
      <c r="CF51" s="1062"/>
      <c r="CG51" s="1062"/>
    </row>
    <row r="52" spans="2:85" x14ac:dyDescent="0.35">
      <c r="B52" s="1035" t="s">
        <v>259</v>
      </c>
      <c r="D52" s="1039"/>
      <c r="E52" s="1039"/>
      <c r="F52" s="1039"/>
      <c r="G52" s="1039"/>
      <c r="H52" s="1039"/>
      <c r="I52" s="1039"/>
      <c r="J52" s="1039"/>
      <c r="K52" s="1039"/>
      <c r="L52" s="1039"/>
      <c r="M52" s="1039"/>
      <c r="N52" s="1044"/>
      <c r="Q52" s="1044"/>
      <c r="R52" s="1039"/>
      <c r="S52" s="1039"/>
      <c r="T52" s="1039"/>
      <c r="U52" s="1039"/>
      <c r="V52" s="1039"/>
      <c r="W52" s="1039"/>
      <c r="X52" s="1039"/>
      <c r="Y52" s="1039"/>
      <c r="Z52" s="1039"/>
      <c r="AA52" s="1039"/>
      <c r="AB52" s="1039"/>
      <c r="AC52" s="1039"/>
      <c r="AD52" s="1039"/>
      <c r="AE52" s="1039"/>
      <c r="AF52" s="1039"/>
      <c r="AG52" s="1039"/>
      <c r="AH52" s="1039"/>
      <c r="AI52" s="1039"/>
      <c r="AJ52" s="1039"/>
      <c r="AK52" s="1039"/>
      <c r="AL52" s="1039"/>
      <c r="AM52" s="1039"/>
      <c r="AN52" s="1039"/>
      <c r="AO52" s="1039"/>
      <c r="AP52" s="1039"/>
      <c r="AQ52" s="1039"/>
      <c r="AR52" s="1039"/>
      <c r="AS52" s="1039"/>
      <c r="AT52" s="1039"/>
      <c r="AU52" s="1039"/>
      <c r="AV52" s="1039"/>
      <c r="AW52" s="1039"/>
      <c r="AX52" s="1039"/>
      <c r="AY52" s="1039"/>
      <c r="AZ52" s="1039"/>
      <c r="BA52" s="1039"/>
      <c r="BB52" s="1039"/>
      <c r="BC52" s="1039"/>
      <c r="BD52" s="1039"/>
      <c r="BE52" s="1039"/>
      <c r="BF52" s="1039"/>
      <c r="BG52" s="1039"/>
      <c r="BH52" s="1039"/>
      <c r="BL52" s="1062"/>
      <c r="BM52" s="1062"/>
      <c r="BN52" s="1062"/>
      <c r="BO52" s="1062"/>
      <c r="BP52" s="1062"/>
      <c r="BQ52" s="1062"/>
      <c r="BR52" s="1062"/>
      <c r="BS52" s="1062"/>
      <c r="BT52" s="1062"/>
      <c r="BU52" s="1062"/>
      <c r="BV52" s="1062"/>
      <c r="BW52" s="1062"/>
      <c r="BX52" s="1062"/>
      <c r="BY52" s="1062"/>
      <c r="BZ52" s="1062"/>
      <c r="CA52" s="1062"/>
      <c r="CB52" s="1062"/>
      <c r="CC52" s="1062"/>
      <c r="CD52" s="1062"/>
      <c r="CE52" s="1062"/>
      <c r="CF52" s="1062"/>
      <c r="CG52" s="1062"/>
    </row>
    <row r="53" spans="2:85" x14ac:dyDescent="0.35">
      <c r="B53" s="1035" t="s">
        <v>260</v>
      </c>
      <c r="D53" s="1039"/>
      <c r="E53" s="1039"/>
      <c r="F53" s="1039"/>
      <c r="G53" s="1039"/>
      <c r="H53" s="1039"/>
      <c r="I53" s="1039"/>
      <c r="J53" s="1039"/>
      <c r="K53" s="1039"/>
      <c r="L53" s="1039"/>
      <c r="M53" s="1039"/>
      <c r="N53" s="1044"/>
      <c r="Q53" s="1044"/>
      <c r="R53" s="1039"/>
      <c r="S53" s="1039"/>
      <c r="T53" s="1039"/>
      <c r="U53" s="1039"/>
      <c r="V53" s="1039"/>
      <c r="W53" s="1039"/>
      <c r="X53" s="1039"/>
      <c r="Y53" s="1039"/>
      <c r="Z53" s="1039"/>
      <c r="AA53" s="1039"/>
      <c r="AB53" s="1039"/>
      <c r="AC53" s="1039"/>
      <c r="AD53" s="1039"/>
      <c r="AE53" s="1039"/>
      <c r="AF53" s="1039"/>
      <c r="AG53" s="1039"/>
      <c r="AH53" s="1039"/>
      <c r="AI53" s="1039"/>
      <c r="AJ53" s="1039"/>
      <c r="AK53" s="1039"/>
      <c r="AL53" s="1039"/>
      <c r="AM53" s="1039"/>
      <c r="AN53" s="1039"/>
      <c r="AO53" s="1039"/>
      <c r="AP53" s="1039"/>
      <c r="AQ53" s="1039"/>
      <c r="AR53" s="1039"/>
      <c r="AS53" s="1039"/>
      <c r="AT53" s="1039"/>
      <c r="AU53" s="1039"/>
      <c r="AV53" s="1039"/>
      <c r="AW53" s="1039"/>
      <c r="AX53" s="1039"/>
      <c r="AY53" s="1039"/>
      <c r="AZ53" s="1039"/>
      <c r="BA53" s="1039"/>
      <c r="BB53" s="1039"/>
      <c r="BC53" s="1039"/>
      <c r="BD53" s="1039"/>
      <c r="BE53" s="1039"/>
      <c r="BF53" s="1039"/>
      <c r="BG53" s="1039"/>
      <c r="BH53" s="1039"/>
      <c r="BL53" s="1062"/>
      <c r="BM53" s="1062"/>
      <c r="BN53" s="1062"/>
      <c r="BO53" s="1062"/>
      <c r="BP53" s="1062"/>
      <c r="BQ53" s="1062"/>
      <c r="BR53" s="1062"/>
      <c r="BS53" s="1062"/>
      <c r="BT53" s="1062"/>
      <c r="BU53" s="1062"/>
      <c r="BV53" s="1062"/>
      <c r="BW53" s="1062"/>
      <c r="BX53" s="1062"/>
      <c r="BY53" s="1062"/>
      <c r="BZ53" s="1062"/>
      <c r="CA53" s="1062"/>
      <c r="CB53" s="1062"/>
      <c r="CC53" s="1062"/>
      <c r="CD53" s="1062"/>
      <c r="CE53" s="1062"/>
      <c r="CF53" s="1062"/>
      <c r="CG53" s="1062"/>
    </row>
    <row r="54" spans="2:85" x14ac:dyDescent="0.35">
      <c r="D54" s="1039"/>
      <c r="E54" s="1039"/>
      <c r="F54" s="1039"/>
      <c r="G54" s="1039"/>
      <c r="H54" s="1039"/>
      <c r="I54" s="1039"/>
      <c r="J54" s="1039"/>
      <c r="K54" s="1039"/>
      <c r="L54" s="1039"/>
      <c r="M54" s="1039"/>
      <c r="N54" s="1044"/>
      <c r="Q54" s="1044"/>
      <c r="R54" s="1039"/>
      <c r="S54" s="1039"/>
      <c r="T54" s="1039"/>
      <c r="U54" s="1039"/>
      <c r="V54" s="1039"/>
      <c r="W54" s="1039"/>
      <c r="X54" s="1039"/>
      <c r="Y54" s="1039"/>
      <c r="Z54" s="1039"/>
      <c r="AA54" s="1039"/>
      <c r="AB54" s="1039"/>
      <c r="AC54" s="1039"/>
      <c r="AD54" s="1039"/>
      <c r="AE54" s="1039"/>
      <c r="AF54" s="1039"/>
      <c r="AG54" s="1039"/>
      <c r="AH54" s="1039"/>
      <c r="AI54" s="1039"/>
      <c r="AJ54" s="1039"/>
      <c r="AK54" s="1039"/>
      <c r="AL54" s="1039"/>
      <c r="AM54" s="1039"/>
      <c r="AN54" s="1039"/>
      <c r="AO54" s="1039"/>
      <c r="AP54" s="1039"/>
      <c r="AQ54" s="1039"/>
      <c r="AR54" s="1039"/>
      <c r="AS54" s="1039"/>
      <c r="AT54" s="1039"/>
      <c r="AU54" s="1039"/>
      <c r="AV54" s="1039"/>
      <c r="AW54" s="1039"/>
      <c r="AX54" s="1039"/>
      <c r="AY54" s="1039"/>
      <c r="AZ54" s="1039"/>
      <c r="BA54" s="1039"/>
      <c r="BB54" s="1039"/>
      <c r="BC54" s="1039"/>
      <c r="BD54" s="1039"/>
      <c r="BE54" s="1039"/>
      <c r="BF54" s="1039"/>
      <c r="BG54" s="1039"/>
      <c r="BH54" s="1039"/>
      <c r="BL54" s="1062"/>
      <c r="BM54" s="1062"/>
      <c r="BN54" s="1062"/>
      <c r="BO54" s="1062"/>
      <c r="BP54" s="1062"/>
      <c r="BQ54" s="1062"/>
      <c r="BR54" s="1062"/>
      <c r="BS54" s="1062"/>
      <c r="BT54" s="1062"/>
      <c r="BU54" s="1062"/>
      <c r="BV54" s="1062"/>
      <c r="BW54" s="1062"/>
      <c r="BX54" s="1062"/>
      <c r="BY54" s="1062"/>
      <c r="BZ54" s="1062"/>
      <c r="CA54" s="1062"/>
      <c r="CB54" s="1062"/>
      <c r="CC54" s="1062"/>
      <c r="CD54" s="1062"/>
      <c r="CE54" s="1062"/>
      <c r="CF54" s="1062"/>
      <c r="CG54" s="1062"/>
    </row>
    <row r="55" spans="2:85" x14ac:dyDescent="0.35">
      <c r="D55" s="1039"/>
      <c r="E55" s="1039"/>
      <c r="F55" s="1039"/>
      <c r="G55" s="1039"/>
      <c r="H55" s="1039"/>
      <c r="I55" s="1039"/>
      <c r="J55" s="1039"/>
      <c r="K55" s="1039"/>
      <c r="L55" s="1039"/>
      <c r="M55" s="1039"/>
      <c r="N55" s="1044"/>
      <c r="Q55" s="1044"/>
      <c r="R55" s="1039"/>
      <c r="S55" s="1039"/>
      <c r="T55" s="1039"/>
      <c r="U55" s="1039"/>
      <c r="V55" s="1039"/>
      <c r="W55" s="1039"/>
      <c r="X55" s="1039"/>
      <c r="Y55" s="1039"/>
      <c r="Z55" s="1039"/>
      <c r="AA55" s="1039"/>
      <c r="AB55" s="1039"/>
      <c r="AC55" s="1039"/>
      <c r="AD55" s="1039"/>
      <c r="AE55" s="1039"/>
      <c r="AF55" s="1039"/>
      <c r="AG55" s="1039"/>
      <c r="AH55" s="1039"/>
      <c r="AI55" s="1039"/>
      <c r="AJ55" s="1039"/>
      <c r="AK55" s="1039"/>
      <c r="AL55" s="1039"/>
      <c r="AM55" s="1039"/>
      <c r="AN55" s="1039"/>
      <c r="AO55" s="1039"/>
      <c r="AP55" s="1039"/>
      <c r="AQ55" s="1039"/>
      <c r="AR55" s="1039"/>
      <c r="AS55" s="1039"/>
      <c r="AT55" s="1039"/>
      <c r="AU55" s="1039"/>
      <c r="AV55" s="1039"/>
      <c r="AW55" s="1039"/>
      <c r="AX55" s="1039"/>
      <c r="AY55" s="1039"/>
      <c r="AZ55" s="1039"/>
      <c r="BA55" s="1039"/>
      <c r="BB55" s="1039"/>
      <c r="BC55" s="1039"/>
      <c r="BD55" s="1039"/>
      <c r="BE55" s="1039"/>
      <c r="BF55" s="1039"/>
      <c r="BG55" s="1039"/>
      <c r="BH55" s="1039"/>
      <c r="BL55" s="1062"/>
      <c r="BM55" s="1062"/>
      <c r="BN55" s="1062"/>
      <c r="BO55" s="1062"/>
      <c r="BP55" s="1062"/>
      <c r="BQ55" s="1062"/>
      <c r="BR55" s="1062"/>
      <c r="BS55" s="1062"/>
      <c r="BT55" s="1062"/>
      <c r="BU55" s="1062"/>
      <c r="BV55" s="1062"/>
      <c r="BW55" s="1062"/>
      <c r="BX55" s="1062"/>
      <c r="BY55" s="1062"/>
      <c r="BZ55" s="1062"/>
      <c r="CA55" s="1062"/>
      <c r="CB55" s="1062"/>
      <c r="CC55" s="1062"/>
      <c r="CD55" s="1062"/>
      <c r="CE55" s="1062"/>
      <c r="CF55" s="1062"/>
      <c r="CG55" s="1062"/>
    </row>
    <row r="56" spans="2:85" x14ac:dyDescent="0.35">
      <c r="D56" s="1039"/>
      <c r="E56" s="1039"/>
      <c r="F56" s="1039"/>
      <c r="G56" s="1039"/>
      <c r="H56" s="1039"/>
      <c r="I56" s="1039"/>
      <c r="J56" s="1039"/>
      <c r="K56" s="1039"/>
      <c r="L56" s="1039"/>
      <c r="M56" s="1039"/>
      <c r="N56" s="1044"/>
      <c r="Q56" s="1044"/>
      <c r="R56" s="1039"/>
      <c r="S56" s="1039"/>
      <c r="T56" s="1039"/>
      <c r="U56" s="1039"/>
      <c r="V56" s="1039"/>
      <c r="W56" s="1039"/>
      <c r="X56" s="1039"/>
      <c r="Y56" s="1039"/>
      <c r="Z56" s="1039"/>
      <c r="AA56" s="1039"/>
      <c r="AB56" s="1039"/>
      <c r="AC56" s="1039"/>
      <c r="AD56" s="1039"/>
      <c r="AE56" s="1039"/>
      <c r="AF56" s="1039"/>
      <c r="AG56" s="1039"/>
      <c r="AH56" s="1039"/>
      <c r="AI56" s="1039"/>
      <c r="AJ56" s="1039"/>
      <c r="AK56" s="1039"/>
      <c r="AL56" s="1039"/>
      <c r="AM56" s="1039"/>
      <c r="AN56" s="1039"/>
      <c r="AO56" s="1039"/>
      <c r="AP56" s="1039"/>
      <c r="AQ56" s="1039"/>
      <c r="AR56" s="1039"/>
      <c r="AS56" s="1039"/>
      <c r="AT56" s="1039"/>
      <c r="AU56" s="1039"/>
      <c r="AV56" s="1039"/>
      <c r="AW56" s="1039"/>
      <c r="AX56" s="1039"/>
      <c r="AY56" s="1039"/>
      <c r="AZ56" s="1039"/>
      <c r="BA56" s="1039"/>
      <c r="BB56" s="1039"/>
      <c r="BC56" s="1039"/>
      <c r="BD56" s="1039"/>
      <c r="BE56" s="1039"/>
      <c r="BF56" s="1039"/>
      <c r="BG56" s="1039"/>
      <c r="BH56" s="1039"/>
      <c r="BL56" s="1062"/>
      <c r="BM56" s="1062"/>
      <c r="BN56" s="1062"/>
      <c r="BO56" s="1062"/>
      <c r="BP56" s="1062"/>
      <c r="BQ56" s="1062"/>
      <c r="BR56" s="1062"/>
      <c r="BS56" s="1062"/>
      <c r="BT56" s="1062"/>
      <c r="BU56" s="1062"/>
      <c r="BV56" s="1062"/>
      <c r="BW56" s="1062"/>
      <c r="BX56" s="1062"/>
      <c r="BY56" s="1062"/>
      <c r="BZ56" s="1062"/>
      <c r="CA56" s="1062"/>
      <c r="CB56" s="1062"/>
      <c r="CC56" s="1062"/>
      <c r="CD56" s="1062"/>
      <c r="CE56" s="1062"/>
      <c r="CF56" s="1062"/>
      <c r="CG56" s="1062"/>
    </row>
    <row r="57" spans="2:85" x14ac:dyDescent="0.35">
      <c r="D57" s="1039"/>
      <c r="E57" s="1039"/>
      <c r="F57" s="1039"/>
      <c r="G57" s="1039"/>
      <c r="H57" s="1039"/>
      <c r="I57" s="1039"/>
      <c r="J57" s="1039"/>
      <c r="K57" s="1039"/>
      <c r="L57" s="1039"/>
      <c r="M57" s="1039"/>
      <c r="N57" s="1044"/>
      <c r="Q57" s="1044"/>
      <c r="R57" s="1039"/>
      <c r="S57" s="1039"/>
      <c r="T57" s="1039"/>
      <c r="U57" s="1039"/>
      <c r="V57" s="1039"/>
      <c r="W57" s="1039"/>
      <c r="X57" s="1039"/>
      <c r="Y57" s="1039"/>
      <c r="Z57" s="1039"/>
      <c r="AA57" s="1039"/>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39"/>
      <c r="AW57" s="1039"/>
      <c r="AX57" s="1039"/>
      <c r="AY57" s="1039"/>
      <c r="AZ57" s="1039"/>
      <c r="BA57" s="1039"/>
      <c r="BB57" s="1039"/>
      <c r="BC57" s="1039"/>
      <c r="BD57" s="1039"/>
      <c r="BE57" s="1039"/>
      <c r="BF57" s="1039"/>
      <c r="BG57" s="1039"/>
      <c r="BH57" s="1039"/>
      <c r="BL57" s="1062"/>
      <c r="BM57" s="1062"/>
      <c r="BN57" s="1062"/>
      <c r="BO57" s="1062"/>
      <c r="BP57" s="1062"/>
      <c r="BQ57" s="1062"/>
      <c r="BR57" s="1062"/>
      <c r="BS57" s="1062"/>
      <c r="BT57" s="1062"/>
      <c r="BU57" s="1062"/>
      <c r="BV57" s="1062"/>
      <c r="BW57" s="1062"/>
      <c r="BX57" s="1062"/>
      <c r="BY57" s="1062"/>
      <c r="BZ57" s="1062"/>
      <c r="CA57" s="1062"/>
      <c r="CB57" s="1062"/>
      <c r="CC57" s="1062"/>
      <c r="CD57" s="1062"/>
      <c r="CE57" s="1062"/>
      <c r="CF57" s="1062"/>
      <c r="CG57" s="1062"/>
    </row>
    <row r="58" spans="2:85" x14ac:dyDescent="0.35">
      <c r="D58" s="1039"/>
      <c r="E58" s="1039"/>
      <c r="F58" s="1039"/>
      <c r="G58" s="1039"/>
      <c r="H58" s="1039"/>
      <c r="I58" s="1039"/>
      <c r="J58" s="1039"/>
      <c r="K58" s="1039"/>
      <c r="L58" s="1039"/>
      <c r="M58" s="1039"/>
      <c r="N58" s="1044"/>
      <c r="Q58" s="1044"/>
      <c r="R58" s="1039"/>
      <c r="S58" s="1039"/>
      <c r="T58" s="1039"/>
      <c r="U58" s="1039"/>
      <c r="V58" s="1039"/>
      <c r="W58" s="1039"/>
      <c r="X58" s="1039"/>
      <c r="Y58" s="1039"/>
      <c r="Z58" s="1039"/>
      <c r="AA58" s="1039"/>
      <c r="AB58" s="1039"/>
      <c r="AC58" s="1039"/>
      <c r="AD58" s="1039"/>
      <c r="AE58" s="1039"/>
      <c r="AF58" s="1039"/>
      <c r="AG58" s="1039"/>
      <c r="AH58" s="1039"/>
      <c r="AI58" s="1039"/>
      <c r="AJ58" s="1039"/>
      <c r="AK58" s="1039"/>
      <c r="AL58" s="1039"/>
      <c r="AM58" s="1039"/>
      <c r="AN58" s="1039"/>
      <c r="AO58" s="1039"/>
      <c r="AP58" s="1039"/>
      <c r="AQ58" s="1039"/>
      <c r="AR58" s="1039"/>
      <c r="AS58" s="1039"/>
      <c r="AT58" s="1039"/>
      <c r="AU58" s="1039"/>
      <c r="AV58" s="1039"/>
      <c r="AW58" s="1039"/>
      <c r="AX58" s="1039"/>
      <c r="AY58" s="1039"/>
      <c r="AZ58" s="1039"/>
      <c r="BA58" s="1039"/>
      <c r="BB58" s="1039"/>
      <c r="BC58" s="1039"/>
      <c r="BD58" s="1039"/>
      <c r="BE58" s="1039"/>
      <c r="BF58" s="1039"/>
      <c r="BG58" s="1039"/>
      <c r="BH58" s="1039"/>
      <c r="BL58" s="1062"/>
      <c r="BM58" s="1062"/>
      <c r="BN58" s="1062"/>
      <c r="BO58" s="1062"/>
      <c r="BP58" s="1062"/>
      <c r="BQ58" s="1062"/>
      <c r="BR58" s="1062"/>
      <c r="BS58" s="1062"/>
      <c r="BT58" s="1062"/>
      <c r="BU58" s="1062"/>
      <c r="BV58" s="1062"/>
      <c r="BW58" s="1062"/>
      <c r="BX58" s="1062"/>
      <c r="BY58" s="1062"/>
      <c r="BZ58" s="1062"/>
      <c r="CA58" s="1062"/>
      <c r="CB58" s="1062"/>
      <c r="CC58" s="1062"/>
      <c r="CD58" s="1062"/>
      <c r="CE58" s="1062"/>
      <c r="CF58" s="1062"/>
      <c r="CG58" s="1062"/>
    </row>
    <row r="59" spans="2:85" x14ac:dyDescent="0.35">
      <c r="D59" s="1039"/>
      <c r="E59" s="1039"/>
      <c r="F59" s="1039"/>
      <c r="G59" s="1039"/>
      <c r="H59" s="1039"/>
      <c r="I59" s="1039"/>
      <c r="J59" s="1039"/>
      <c r="K59" s="1039"/>
      <c r="L59" s="1039"/>
      <c r="M59" s="1039"/>
      <c r="N59" s="1044"/>
      <c r="Q59" s="1044"/>
      <c r="R59" s="1039"/>
      <c r="S59" s="1039"/>
      <c r="T59" s="1039"/>
      <c r="U59" s="1039"/>
      <c r="V59" s="1039"/>
      <c r="W59" s="1039"/>
      <c r="X59" s="1039"/>
      <c r="Y59" s="1039"/>
      <c r="Z59" s="1039"/>
      <c r="AA59" s="1039"/>
      <c r="AB59" s="1039"/>
      <c r="AC59" s="1039"/>
      <c r="AD59" s="1039"/>
      <c r="AE59" s="1039"/>
      <c r="AF59" s="1039"/>
      <c r="AG59" s="1039"/>
      <c r="AH59" s="1039"/>
      <c r="AI59" s="1039"/>
      <c r="AJ59" s="1039"/>
      <c r="AK59" s="1039"/>
      <c r="AL59" s="1039"/>
      <c r="AM59" s="1039"/>
      <c r="AN59" s="1039"/>
      <c r="AO59" s="1039"/>
      <c r="AP59" s="1039"/>
      <c r="AQ59" s="1039"/>
      <c r="AR59" s="1039"/>
      <c r="AS59" s="1039"/>
      <c r="AT59" s="1039"/>
      <c r="AU59" s="1039"/>
      <c r="AV59" s="1039"/>
      <c r="AW59" s="1039"/>
      <c r="AX59" s="1039"/>
      <c r="AY59" s="1039"/>
      <c r="AZ59" s="1039"/>
      <c r="BA59" s="1039"/>
      <c r="BB59" s="1039"/>
      <c r="BC59" s="1039"/>
      <c r="BD59" s="1039"/>
      <c r="BE59" s="1039"/>
      <c r="BF59" s="1039"/>
      <c r="BG59" s="1039"/>
      <c r="BH59" s="1039"/>
      <c r="BL59" s="1062"/>
      <c r="BM59" s="1062"/>
      <c r="BN59" s="1062"/>
      <c r="BO59" s="1062"/>
      <c r="BP59" s="1062"/>
      <c r="BQ59" s="1062"/>
      <c r="BR59" s="1062"/>
      <c r="BS59" s="1062"/>
      <c r="BT59" s="1062"/>
      <c r="BU59" s="1062"/>
      <c r="BV59" s="1062"/>
      <c r="BW59" s="1062"/>
      <c r="BX59" s="1062"/>
      <c r="BY59" s="1062"/>
      <c r="BZ59" s="1062"/>
      <c r="CA59" s="1062"/>
      <c r="CB59" s="1062"/>
      <c r="CC59" s="1062"/>
      <c r="CD59" s="1062"/>
      <c r="CE59" s="1062"/>
      <c r="CF59" s="1062"/>
      <c r="CG59" s="1062"/>
    </row>
    <row r="60" spans="2:85" x14ac:dyDescent="0.35">
      <c r="D60" s="1039"/>
      <c r="E60" s="1039"/>
      <c r="F60" s="1039"/>
      <c r="G60" s="1039"/>
      <c r="H60" s="1039"/>
      <c r="I60" s="1039"/>
      <c r="J60" s="1039"/>
      <c r="K60" s="1039"/>
      <c r="L60" s="1039"/>
      <c r="M60" s="1039"/>
      <c r="N60" s="1044"/>
      <c r="Q60" s="1044"/>
      <c r="R60" s="1039"/>
      <c r="S60" s="1039"/>
      <c r="T60" s="1039"/>
      <c r="U60" s="1039"/>
      <c r="V60" s="1039"/>
      <c r="W60" s="103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039"/>
      <c r="AS60" s="1039"/>
      <c r="AT60" s="1039"/>
      <c r="AU60" s="1039"/>
      <c r="AV60" s="1039"/>
      <c r="AW60" s="1039"/>
      <c r="AX60" s="1039"/>
      <c r="AY60" s="1039"/>
      <c r="AZ60" s="1039"/>
      <c r="BA60" s="1039"/>
      <c r="BB60" s="1039"/>
      <c r="BC60" s="1039"/>
      <c r="BD60" s="1039"/>
      <c r="BE60" s="1039"/>
      <c r="BF60" s="1039"/>
      <c r="BG60" s="1039"/>
      <c r="BH60" s="1039"/>
      <c r="BL60" s="1062"/>
      <c r="BM60" s="1062"/>
      <c r="BN60" s="1062"/>
      <c r="BO60" s="1062"/>
      <c r="BP60" s="1062"/>
      <c r="BQ60" s="1062"/>
      <c r="BR60" s="1062"/>
      <c r="BS60" s="1062"/>
      <c r="BT60" s="1062"/>
      <c r="BU60" s="1062"/>
      <c r="BV60" s="1062"/>
      <c r="BW60" s="1062"/>
      <c r="BX60" s="1062"/>
      <c r="BY60" s="1062"/>
      <c r="BZ60" s="1062"/>
      <c r="CA60" s="1062"/>
      <c r="CB60" s="1062"/>
      <c r="CC60" s="1062"/>
      <c r="CD60" s="1062"/>
      <c r="CE60" s="1062"/>
      <c r="CF60" s="1062"/>
      <c r="CG60" s="1062"/>
    </row>
    <row r="61" spans="2:85" x14ac:dyDescent="0.35">
      <c r="D61" s="1039"/>
      <c r="E61" s="1039"/>
      <c r="F61" s="1039"/>
      <c r="G61" s="1039"/>
      <c r="H61" s="1039"/>
      <c r="I61" s="1039"/>
      <c r="J61" s="1039"/>
      <c r="K61" s="1039"/>
      <c r="L61" s="1039"/>
      <c r="M61" s="1039"/>
      <c r="N61" s="1044"/>
      <c r="Q61" s="1044"/>
      <c r="R61" s="1039"/>
      <c r="S61" s="1039"/>
      <c r="T61" s="1039"/>
      <c r="U61" s="1039"/>
      <c r="V61" s="1039"/>
      <c r="W61" s="1039"/>
      <c r="X61" s="1039"/>
      <c r="Y61" s="1039"/>
      <c r="Z61" s="1039"/>
      <c r="AA61" s="1039"/>
      <c r="AB61" s="1039"/>
      <c r="AC61" s="1039"/>
      <c r="AD61" s="1039"/>
      <c r="AE61" s="1039"/>
      <c r="AF61" s="1039"/>
      <c r="AG61" s="1039"/>
      <c r="AH61" s="1039"/>
      <c r="AI61" s="1039"/>
      <c r="AJ61" s="1039"/>
      <c r="AK61" s="1039"/>
      <c r="AL61" s="1039"/>
      <c r="AM61" s="1039"/>
      <c r="AN61" s="1039"/>
      <c r="AO61" s="1039"/>
      <c r="AP61" s="1039"/>
      <c r="AQ61" s="1039"/>
      <c r="AR61" s="1039"/>
      <c r="AS61" s="1039"/>
      <c r="AT61" s="1039"/>
      <c r="AU61" s="1039"/>
      <c r="AV61" s="1039"/>
      <c r="AW61" s="1039"/>
      <c r="AX61" s="1039"/>
      <c r="AY61" s="1039"/>
      <c r="AZ61" s="1039"/>
      <c r="BA61" s="1039"/>
      <c r="BB61" s="1039"/>
      <c r="BC61" s="1039"/>
      <c r="BD61" s="1039"/>
      <c r="BE61" s="1039"/>
      <c r="BF61" s="1039"/>
      <c r="BG61" s="1039"/>
      <c r="BH61" s="1039"/>
      <c r="BL61" s="1062"/>
      <c r="BM61" s="1062"/>
      <c r="BN61" s="1062"/>
      <c r="BO61" s="1062"/>
      <c r="BP61" s="1062"/>
      <c r="BQ61" s="1062"/>
      <c r="BR61" s="1062"/>
      <c r="BS61" s="1062"/>
      <c r="BT61" s="1062"/>
      <c r="BU61" s="1062"/>
      <c r="BV61" s="1062"/>
      <c r="BW61" s="1062"/>
      <c r="BX61" s="1062"/>
      <c r="BY61" s="1062"/>
      <c r="BZ61" s="1062"/>
      <c r="CA61" s="1062"/>
      <c r="CB61" s="1062"/>
      <c r="CC61" s="1062"/>
      <c r="CD61" s="1062"/>
      <c r="CE61" s="1062"/>
      <c r="CF61" s="1062"/>
      <c r="CG61" s="1062"/>
    </row>
    <row r="62" spans="2:85" x14ac:dyDescent="0.35">
      <c r="D62" s="1039"/>
      <c r="E62" s="1039"/>
      <c r="F62" s="1039"/>
      <c r="G62" s="1039"/>
      <c r="H62" s="1039"/>
      <c r="I62" s="1039"/>
      <c r="J62" s="1039"/>
      <c r="K62" s="1039"/>
      <c r="L62" s="1039"/>
      <c r="M62" s="1039"/>
      <c r="N62" s="1044"/>
      <c r="Q62" s="1044"/>
      <c r="R62" s="1039"/>
      <c r="S62" s="1039"/>
      <c r="T62" s="1039"/>
      <c r="U62" s="1039"/>
      <c r="V62" s="1039"/>
      <c r="W62" s="1039"/>
      <c r="X62" s="1039"/>
      <c r="Y62" s="1039"/>
      <c r="Z62" s="1039"/>
      <c r="AA62" s="1039"/>
      <c r="AB62" s="1039"/>
      <c r="AC62" s="1039"/>
      <c r="AD62" s="1039"/>
      <c r="AE62" s="1039"/>
      <c r="AF62" s="1039"/>
      <c r="AG62" s="1039"/>
      <c r="AH62" s="1039"/>
      <c r="AI62" s="1039"/>
      <c r="AJ62" s="1039"/>
      <c r="AK62" s="1039"/>
      <c r="AL62" s="1039"/>
      <c r="AM62" s="1039"/>
      <c r="AN62" s="1039"/>
      <c r="AO62" s="1039"/>
      <c r="AP62" s="1039"/>
      <c r="AQ62" s="1039"/>
      <c r="AR62" s="1039"/>
      <c r="AS62" s="1039"/>
      <c r="AT62" s="1039"/>
      <c r="AU62" s="1039"/>
      <c r="AV62" s="1039"/>
      <c r="AW62" s="1039"/>
      <c r="AX62" s="1039"/>
      <c r="AY62" s="1039"/>
      <c r="AZ62" s="1039"/>
      <c r="BA62" s="1039"/>
      <c r="BB62" s="1039"/>
      <c r="BC62" s="1039"/>
      <c r="BD62" s="1039"/>
      <c r="BE62" s="1039"/>
      <c r="BF62" s="1039"/>
      <c r="BG62" s="1039"/>
      <c r="BH62" s="1039"/>
      <c r="BL62" s="1062"/>
      <c r="BM62" s="1062"/>
      <c r="BN62" s="1062"/>
      <c r="BO62" s="1062"/>
      <c r="BP62" s="1062"/>
      <c r="BQ62" s="1062"/>
      <c r="BR62" s="1062"/>
      <c r="BS62" s="1062"/>
      <c r="BT62" s="1062"/>
      <c r="BU62" s="1062"/>
      <c r="BV62" s="1062"/>
      <c r="BW62" s="1062"/>
      <c r="BX62" s="1062"/>
      <c r="BY62" s="1062"/>
      <c r="BZ62" s="1062"/>
      <c r="CA62" s="1062"/>
      <c r="CB62" s="1062"/>
      <c r="CC62" s="1062"/>
      <c r="CD62" s="1062"/>
      <c r="CE62" s="1062"/>
      <c r="CF62" s="1062"/>
      <c r="CG62" s="1062"/>
    </row>
    <row r="63" spans="2:85" x14ac:dyDescent="0.35">
      <c r="D63" s="1039"/>
      <c r="E63" s="1039"/>
      <c r="F63" s="1039"/>
      <c r="G63" s="1039"/>
      <c r="H63" s="1039"/>
      <c r="I63" s="1039"/>
      <c r="J63" s="1039"/>
      <c r="K63" s="1039"/>
      <c r="L63" s="1039"/>
      <c r="M63" s="1039"/>
      <c r="N63" s="1044"/>
      <c r="Q63" s="1044"/>
      <c r="R63" s="1039"/>
      <c r="S63" s="1039"/>
      <c r="T63" s="1039"/>
      <c r="U63" s="1039"/>
      <c r="V63" s="1039"/>
      <c r="W63" s="1039"/>
      <c r="X63" s="1039"/>
      <c r="Y63" s="1039"/>
      <c r="Z63" s="1039"/>
      <c r="AA63" s="1039"/>
      <c r="AB63" s="1039"/>
      <c r="AC63" s="1039"/>
      <c r="AD63" s="1039"/>
      <c r="AE63" s="1039"/>
      <c r="AF63" s="1039"/>
      <c r="AG63" s="1039"/>
      <c r="AH63" s="1039"/>
      <c r="AI63" s="1039"/>
      <c r="AJ63" s="1039"/>
      <c r="AK63" s="1039"/>
      <c r="AL63" s="1039"/>
      <c r="AM63" s="1039"/>
      <c r="AN63" s="1039"/>
      <c r="AO63" s="1039"/>
      <c r="AP63" s="1039"/>
      <c r="AQ63" s="1039"/>
      <c r="AR63" s="1039"/>
      <c r="AS63" s="1039"/>
      <c r="AT63" s="1039"/>
      <c r="AU63" s="1039"/>
      <c r="AV63" s="1039"/>
      <c r="AW63" s="1039"/>
      <c r="AX63" s="1039"/>
      <c r="AY63" s="1039"/>
      <c r="AZ63" s="1039"/>
      <c r="BA63" s="1039"/>
      <c r="BB63" s="1039"/>
      <c r="BC63" s="1039"/>
      <c r="BD63" s="1039"/>
      <c r="BE63" s="1039"/>
      <c r="BF63" s="1039"/>
      <c r="BG63" s="1039"/>
      <c r="BH63" s="1039"/>
      <c r="BL63" s="1062"/>
      <c r="BM63" s="1062"/>
      <c r="BN63" s="1062"/>
      <c r="BO63" s="1062"/>
      <c r="BP63" s="1062"/>
      <c r="BQ63" s="1062"/>
      <c r="BR63" s="1062"/>
      <c r="BS63" s="1062"/>
      <c r="BT63" s="1062"/>
      <c r="BU63" s="1062"/>
      <c r="BV63" s="1062"/>
      <c r="BW63" s="1062"/>
      <c r="BX63" s="1062"/>
      <c r="BY63" s="1062"/>
      <c r="BZ63" s="1062"/>
      <c r="CA63" s="1062"/>
      <c r="CB63" s="1062"/>
      <c r="CC63" s="1062"/>
      <c r="CD63" s="1062"/>
      <c r="CE63" s="1062"/>
      <c r="CF63" s="1062"/>
      <c r="CG63" s="1062"/>
    </row>
    <row r="64" spans="2:85" x14ac:dyDescent="0.35">
      <c r="D64" s="1039"/>
      <c r="E64" s="1039"/>
      <c r="F64" s="1039"/>
      <c r="G64" s="1039"/>
      <c r="H64" s="1039"/>
      <c r="I64" s="1039"/>
      <c r="J64" s="1039"/>
      <c r="K64" s="1039"/>
      <c r="L64" s="1039"/>
      <c r="M64" s="1039"/>
      <c r="N64" s="1044"/>
      <c r="Q64" s="1044"/>
      <c r="R64" s="1039"/>
      <c r="S64" s="1039"/>
      <c r="T64" s="1039"/>
      <c r="U64" s="1039"/>
      <c r="V64" s="1039"/>
      <c r="W64" s="1039"/>
      <c r="X64" s="1039"/>
      <c r="Y64" s="1039"/>
      <c r="Z64" s="1039"/>
      <c r="AA64" s="1039"/>
      <c r="AB64" s="1039"/>
      <c r="AC64" s="1039"/>
      <c r="AD64" s="1039"/>
      <c r="AE64" s="1039"/>
      <c r="AF64" s="1039"/>
      <c r="AG64" s="1039"/>
      <c r="AH64" s="1039"/>
      <c r="AI64" s="1039"/>
      <c r="AJ64" s="1039"/>
      <c r="AK64" s="1039"/>
      <c r="AL64" s="1039"/>
      <c r="AM64" s="1039"/>
      <c r="AN64" s="1039"/>
      <c r="AO64" s="1039"/>
      <c r="AP64" s="1039"/>
      <c r="AQ64" s="1039"/>
      <c r="AR64" s="1039"/>
      <c r="AS64" s="1039"/>
      <c r="AT64" s="1039"/>
      <c r="AU64" s="1039"/>
      <c r="AV64" s="1039"/>
      <c r="AW64" s="1039"/>
      <c r="AX64" s="1039"/>
      <c r="AY64" s="1039"/>
      <c r="AZ64" s="1039"/>
      <c r="BA64" s="1039"/>
      <c r="BB64" s="1039"/>
      <c r="BC64" s="1039"/>
      <c r="BD64" s="1039"/>
      <c r="BE64" s="1039"/>
      <c r="BF64" s="1039"/>
      <c r="BG64" s="1039"/>
      <c r="BH64" s="1039"/>
      <c r="BL64" s="1062"/>
      <c r="BM64" s="1062"/>
      <c r="BN64" s="1062"/>
      <c r="BO64" s="1062"/>
      <c r="BP64" s="1062"/>
      <c r="BQ64" s="1062"/>
      <c r="BR64" s="1062"/>
      <c r="BS64" s="1062"/>
      <c r="BT64" s="1062"/>
      <c r="BU64" s="1062"/>
      <c r="BV64" s="1062"/>
      <c r="BW64" s="1062"/>
      <c r="BX64" s="1062"/>
      <c r="BY64" s="1062"/>
      <c r="BZ64" s="1062"/>
      <c r="CA64" s="1062"/>
      <c r="CB64" s="1062"/>
      <c r="CC64" s="1062"/>
      <c r="CD64" s="1062"/>
      <c r="CE64" s="1062"/>
      <c r="CF64" s="1062"/>
      <c r="CG64" s="1062"/>
    </row>
    <row r="65" spans="4:85" x14ac:dyDescent="0.35">
      <c r="D65" s="1039"/>
      <c r="E65" s="1039"/>
      <c r="F65" s="1039"/>
      <c r="G65" s="1039"/>
      <c r="H65" s="1039"/>
      <c r="I65" s="1039"/>
      <c r="J65" s="1039"/>
      <c r="K65" s="1039"/>
      <c r="L65" s="1039"/>
      <c r="M65" s="1039"/>
      <c r="N65" s="1044"/>
      <c r="Q65" s="1044"/>
      <c r="R65" s="1039"/>
      <c r="S65" s="1039"/>
      <c r="T65" s="1039"/>
      <c r="U65" s="1039"/>
      <c r="V65" s="1039"/>
      <c r="W65" s="1039"/>
      <c r="X65" s="1039"/>
      <c r="Y65" s="1039"/>
      <c r="Z65" s="1039"/>
      <c r="AA65" s="1039"/>
      <c r="AB65" s="1039"/>
      <c r="AC65" s="1039"/>
      <c r="AD65" s="1039"/>
      <c r="AE65" s="1039"/>
      <c r="AF65" s="1039"/>
      <c r="AG65" s="1039"/>
      <c r="AH65" s="1039"/>
      <c r="AI65" s="1039"/>
      <c r="AJ65" s="1039"/>
      <c r="AK65" s="1039"/>
      <c r="AL65" s="1039"/>
      <c r="AM65" s="1039"/>
      <c r="AN65" s="1039"/>
      <c r="AO65" s="1039"/>
      <c r="AP65" s="1039"/>
      <c r="AQ65" s="1039"/>
      <c r="AR65" s="1039"/>
      <c r="AS65" s="1039"/>
      <c r="AT65" s="1039"/>
      <c r="AU65" s="1039"/>
      <c r="AV65" s="1039"/>
      <c r="AW65" s="1039"/>
      <c r="AX65" s="1039"/>
      <c r="AY65" s="1039"/>
      <c r="AZ65" s="1039"/>
      <c r="BA65" s="1039"/>
      <c r="BB65" s="1039"/>
      <c r="BC65" s="1039"/>
      <c r="BD65" s="1039"/>
      <c r="BE65" s="1039"/>
      <c r="BF65" s="1039"/>
      <c r="BG65" s="1039"/>
      <c r="BH65" s="1039"/>
      <c r="BL65" s="1062"/>
      <c r="BM65" s="1062"/>
      <c r="BN65" s="1062"/>
      <c r="BO65" s="1062"/>
      <c r="BP65" s="1062"/>
      <c r="BQ65" s="1062"/>
      <c r="BR65" s="1062"/>
      <c r="BS65" s="1062"/>
      <c r="BT65" s="1062"/>
      <c r="BU65" s="1062"/>
      <c r="BV65" s="1062"/>
      <c r="BW65" s="1062"/>
      <c r="BX65" s="1062"/>
      <c r="BY65" s="1062"/>
      <c r="BZ65" s="1062"/>
      <c r="CA65" s="1062"/>
      <c r="CB65" s="1062"/>
      <c r="CC65" s="1062"/>
      <c r="CD65" s="1062"/>
      <c r="CE65" s="1062"/>
      <c r="CF65" s="1062"/>
      <c r="CG65" s="1062"/>
    </row>
    <row r="66" spans="4:85" x14ac:dyDescent="0.35">
      <c r="D66" s="1039"/>
      <c r="E66" s="1039"/>
      <c r="F66" s="1039"/>
      <c r="G66" s="1039"/>
      <c r="H66" s="1039"/>
      <c r="I66" s="1039"/>
      <c r="J66" s="1039"/>
      <c r="K66" s="1039"/>
      <c r="L66" s="1039"/>
      <c r="M66" s="1039"/>
      <c r="N66" s="1044"/>
      <c r="Q66" s="1044"/>
      <c r="R66" s="1039"/>
      <c r="S66" s="1039"/>
      <c r="T66" s="1039"/>
      <c r="U66" s="1039"/>
      <c r="V66" s="1039"/>
      <c r="W66" s="1039"/>
      <c r="X66" s="1039"/>
      <c r="Y66" s="1039"/>
      <c r="Z66" s="1039"/>
      <c r="AA66" s="1039"/>
      <c r="AB66" s="1039"/>
      <c r="AC66" s="1039"/>
      <c r="AD66" s="1039"/>
      <c r="AE66" s="1039"/>
      <c r="AF66" s="1039"/>
      <c r="AG66" s="1039"/>
      <c r="AH66" s="1039"/>
      <c r="AI66" s="1039"/>
      <c r="AJ66" s="1039"/>
      <c r="AK66" s="1039"/>
      <c r="AL66" s="1039"/>
      <c r="AM66" s="1039"/>
      <c r="AN66" s="1039"/>
      <c r="AO66" s="1039"/>
      <c r="AP66" s="1039"/>
      <c r="AQ66" s="1039"/>
      <c r="AR66" s="1039"/>
      <c r="AS66" s="1039"/>
      <c r="AT66" s="1039"/>
      <c r="AU66" s="1039"/>
      <c r="AV66" s="1039"/>
      <c r="AW66" s="1039"/>
      <c r="AX66" s="1039"/>
      <c r="AY66" s="1039"/>
      <c r="AZ66" s="1039"/>
      <c r="BA66" s="1039"/>
      <c r="BB66" s="1039"/>
      <c r="BC66" s="1039"/>
      <c r="BD66" s="1039"/>
      <c r="BE66" s="1039"/>
      <c r="BF66" s="1039"/>
      <c r="BG66" s="1039"/>
      <c r="BH66" s="1039"/>
      <c r="BL66" s="1062"/>
      <c r="BM66" s="1062"/>
      <c r="BN66" s="1062"/>
      <c r="BO66" s="1062"/>
      <c r="BP66" s="1062"/>
      <c r="BQ66" s="1062"/>
      <c r="BR66" s="1062"/>
      <c r="BS66" s="1062"/>
      <c r="BT66" s="1062"/>
      <c r="BU66" s="1062"/>
      <c r="BV66" s="1062"/>
      <c r="BW66" s="1062"/>
      <c r="BX66" s="1062"/>
      <c r="BY66" s="1062"/>
      <c r="BZ66" s="1062"/>
      <c r="CA66" s="1062"/>
      <c r="CB66" s="1062"/>
      <c r="CC66" s="1062"/>
      <c r="CD66" s="1062"/>
      <c r="CE66" s="1062"/>
      <c r="CF66" s="1062"/>
      <c r="CG66" s="1062"/>
    </row>
    <row r="67" spans="4:85" x14ac:dyDescent="0.35">
      <c r="D67" s="1039"/>
      <c r="E67" s="1039"/>
      <c r="F67" s="1039"/>
      <c r="G67" s="1039"/>
      <c r="H67" s="1039"/>
      <c r="I67" s="1039"/>
      <c r="J67" s="1039"/>
      <c r="K67" s="1039"/>
      <c r="L67" s="1039"/>
      <c r="M67" s="1039"/>
      <c r="N67" s="1044"/>
      <c r="Q67" s="1044"/>
      <c r="R67" s="1039"/>
      <c r="S67" s="1039"/>
      <c r="T67" s="1039"/>
      <c r="U67" s="1039"/>
      <c r="V67" s="1039"/>
      <c r="W67" s="1039"/>
      <c r="X67" s="1039"/>
      <c r="Y67" s="1039"/>
      <c r="Z67" s="1039"/>
      <c r="AA67" s="1039"/>
      <c r="AB67" s="1039"/>
      <c r="AC67" s="1039"/>
      <c r="AD67" s="1039"/>
      <c r="AE67" s="1039"/>
      <c r="AF67" s="1039"/>
      <c r="AG67" s="1039"/>
      <c r="AH67" s="1039"/>
      <c r="AI67" s="1039"/>
      <c r="AJ67" s="1039"/>
      <c r="AK67" s="1039"/>
      <c r="AL67" s="1039"/>
      <c r="AM67" s="1039"/>
      <c r="AN67" s="1039"/>
      <c r="AO67" s="1039"/>
      <c r="AP67" s="1039"/>
      <c r="AQ67" s="1039"/>
      <c r="AR67" s="1039"/>
      <c r="AS67" s="1039"/>
      <c r="AT67" s="1039"/>
      <c r="AU67" s="1039"/>
      <c r="AV67" s="1039"/>
      <c r="AW67" s="1039"/>
      <c r="AX67" s="1039"/>
      <c r="AY67" s="1039"/>
      <c r="AZ67" s="1039"/>
      <c r="BA67" s="1039"/>
      <c r="BB67" s="1039"/>
      <c r="BC67" s="1039"/>
      <c r="BD67" s="1039"/>
      <c r="BE67" s="1039"/>
      <c r="BF67" s="1039"/>
      <c r="BG67" s="1039"/>
      <c r="BH67" s="1039"/>
      <c r="BL67" s="1062"/>
      <c r="BM67" s="1062"/>
      <c r="BN67" s="1062"/>
      <c r="BO67" s="1062"/>
      <c r="BP67" s="1062"/>
      <c r="BQ67" s="1062"/>
      <c r="BR67" s="1062"/>
      <c r="BS67" s="1062"/>
      <c r="BT67" s="1062"/>
      <c r="BU67" s="1062"/>
      <c r="BV67" s="1062"/>
      <c r="BW67" s="1062"/>
      <c r="BX67" s="1062"/>
      <c r="BY67" s="1062"/>
      <c r="BZ67" s="1062"/>
      <c r="CA67" s="1062"/>
      <c r="CB67" s="1062"/>
      <c r="CC67" s="1062"/>
      <c r="CD67" s="1062"/>
      <c r="CE67" s="1062"/>
      <c r="CF67" s="1062"/>
      <c r="CG67" s="1062"/>
    </row>
    <row r="68" spans="4:85" x14ac:dyDescent="0.35">
      <c r="D68" s="1039"/>
      <c r="E68" s="1039"/>
      <c r="F68" s="1039"/>
      <c r="G68" s="1039"/>
      <c r="H68" s="1039"/>
      <c r="I68" s="1039"/>
      <c r="J68" s="1039"/>
      <c r="K68" s="1039"/>
      <c r="L68" s="1039"/>
      <c r="M68" s="1039"/>
      <c r="N68" s="1044"/>
      <c r="Q68" s="1044"/>
      <c r="R68" s="1039"/>
      <c r="S68" s="1039"/>
      <c r="T68" s="1039"/>
      <c r="U68" s="1039"/>
      <c r="V68" s="1039"/>
      <c r="W68" s="1039"/>
      <c r="X68" s="1039"/>
      <c r="Y68" s="1039"/>
      <c r="Z68" s="1039"/>
      <c r="AA68" s="1039"/>
      <c r="AB68" s="1039"/>
      <c r="AC68" s="1039"/>
      <c r="AD68" s="1039"/>
      <c r="AE68" s="1039"/>
      <c r="AF68" s="1039"/>
      <c r="AG68" s="1039"/>
      <c r="AH68" s="1039"/>
      <c r="AI68" s="1039"/>
      <c r="AJ68" s="1039"/>
      <c r="AK68" s="1039"/>
      <c r="AL68" s="1039"/>
      <c r="AM68" s="1039"/>
      <c r="AN68" s="1039"/>
      <c r="AO68" s="1039"/>
      <c r="AP68" s="1039"/>
      <c r="AQ68" s="1039"/>
      <c r="AR68" s="1039"/>
      <c r="AS68" s="1039"/>
      <c r="AT68" s="1039"/>
      <c r="AU68" s="1039"/>
      <c r="AV68" s="1039"/>
      <c r="AW68" s="1039"/>
      <c r="AX68" s="1039"/>
      <c r="AY68" s="1039"/>
      <c r="AZ68" s="1039"/>
      <c r="BA68" s="1039"/>
      <c r="BB68" s="1039"/>
      <c r="BC68" s="1039"/>
      <c r="BD68" s="1039"/>
      <c r="BE68" s="1039"/>
      <c r="BF68" s="1039"/>
      <c r="BG68" s="1039"/>
      <c r="BH68" s="1039"/>
      <c r="BL68" s="1062"/>
      <c r="BM68" s="1062"/>
      <c r="BN68" s="1062"/>
      <c r="BO68" s="1062"/>
      <c r="BP68" s="1062"/>
      <c r="BQ68" s="1062"/>
      <c r="BR68" s="1062"/>
      <c r="BS68" s="1062"/>
      <c r="BT68" s="1062"/>
      <c r="BU68" s="1062"/>
      <c r="BV68" s="1062"/>
      <c r="BW68" s="1062"/>
      <c r="BX68" s="1062"/>
      <c r="BY68" s="1062"/>
      <c r="BZ68" s="1062"/>
      <c r="CA68" s="1062"/>
      <c r="CB68" s="1062"/>
      <c r="CC68" s="1062"/>
      <c r="CD68" s="1062"/>
      <c r="CE68" s="1062"/>
      <c r="CF68" s="1062"/>
      <c r="CG68" s="1062"/>
    </row>
    <row r="69" spans="4:85" x14ac:dyDescent="0.35">
      <c r="D69" s="1039"/>
      <c r="E69" s="1039"/>
      <c r="F69" s="1039"/>
      <c r="G69" s="1039"/>
      <c r="H69" s="1039"/>
      <c r="I69" s="1039"/>
      <c r="J69" s="1039"/>
      <c r="K69" s="1039"/>
      <c r="L69" s="1039"/>
      <c r="M69" s="1039"/>
      <c r="N69" s="1044"/>
      <c r="Q69" s="1044"/>
      <c r="R69" s="1039"/>
      <c r="S69" s="1039"/>
      <c r="T69" s="1039"/>
      <c r="U69" s="1039"/>
      <c r="V69" s="1039"/>
      <c r="W69" s="1039"/>
      <c r="X69" s="1039"/>
      <c r="Y69" s="1039"/>
      <c r="Z69" s="1039"/>
      <c r="AA69" s="1039"/>
      <c r="AB69" s="1039"/>
      <c r="AC69" s="1039"/>
      <c r="AD69" s="1039"/>
      <c r="AE69" s="1039"/>
      <c r="AF69" s="1039"/>
      <c r="AG69" s="1039"/>
      <c r="AH69" s="1039"/>
      <c r="AI69" s="1039"/>
      <c r="AJ69" s="1039"/>
      <c r="AK69" s="1039"/>
      <c r="AL69" s="1039"/>
      <c r="AM69" s="1039"/>
      <c r="AN69" s="1039"/>
      <c r="AO69" s="1039"/>
      <c r="AP69" s="1039"/>
      <c r="AQ69" s="1039"/>
      <c r="AR69" s="1039"/>
      <c r="AS69" s="1039"/>
      <c r="AT69" s="1039"/>
      <c r="AU69" s="1039"/>
      <c r="AV69" s="1039"/>
      <c r="AW69" s="1039"/>
      <c r="AX69" s="1039"/>
      <c r="AY69" s="1039"/>
      <c r="AZ69" s="1039"/>
      <c r="BA69" s="1039"/>
      <c r="BB69" s="1039"/>
      <c r="BC69" s="1039"/>
      <c r="BD69" s="1039"/>
      <c r="BE69" s="1039"/>
      <c r="BF69" s="1039"/>
      <c r="BG69" s="1039"/>
      <c r="BH69" s="1039"/>
      <c r="BL69" s="1062"/>
      <c r="BM69" s="1062"/>
      <c r="BN69" s="1062"/>
      <c r="BO69" s="1062"/>
      <c r="BP69" s="1062"/>
      <c r="BQ69" s="1062"/>
      <c r="BR69" s="1062"/>
      <c r="BS69" s="1062"/>
      <c r="BT69" s="1062"/>
      <c r="BU69" s="1062"/>
      <c r="BV69" s="1062"/>
      <c r="BW69" s="1062"/>
      <c r="BX69" s="1062"/>
      <c r="BY69" s="1062"/>
      <c r="BZ69" s="1062"/>
      <c r="CA69" s="1062"/>
      <c r="CB69" s="1062"/>
      <c r="CC69" s="1062"/>
      <c r="CD69" s="1062"/>
      <c r="CE69" s="1062"/>
      <c r="CF69" s="1062"/>
      <c r="CG69" s="1062"/>
    </row>
    <row r="70" spans="4:85" x14ac:dyDescent="0.35">
      <c r="D70" s="1039"/>
      <c r="E70" s="1039"/>
      <c r="F70" s="1039"/>
      <c r="G70" s="1039"/>
      <c r="H70" s="1039"/>
      <c r="I70" s="1039"/>
      <c r="J70" s="1039"/>
      <c r="K70" s="1039"/>
      <c r="L70" s="1039"/>
      <c r="M70" s="1039"/>
      <c r="N70" s="1044"/>
      <c r="Q70" s="1044"/>
      <c r="R70" s="1039"/>
      <c r="S70" s="1039"/>
      <c r="T70" s="1039"/>
      <c r="U70" s="1039"/>
      <c r="V70" s="1039"/>
      <c r="W70" s="1039"/>
      <c r="X70" s="1039"/>
      <c r="Y70" s="1039"/>
      <c r="Z70" s="1039"/>
      <c r="AA70" s="1039"/>
      <c r="AB70" s="1039"/>
      <c r="AC70" s="1039"/>
      <c r="AD70" s="1039"/>
      <c r="AE70" s="1039"/>
      <c r="AF70" s="1039"/>
      <c r="AG70" s="1039"/>
      <c r="AH70" s="1039"/>
      <c r="AI70" s="1039"/>
      <c r="AJ70" s="1039"/>
      <c r="AK70" s="1039"/>
      <c r="AL70" s="1039"/>
      <c r="AM70" s="1039"/>
      <c r="AN70" s="1039"/>
      <c r="AO70" s="1039"/>
      <c r="AP70" s="1039"/>
      <c r="AQ70" s="1039"/>
      <c r="AR70" s="1039"/>
      <c r="AS70" s="1039"/>
      <c r="AT70" s="1039"/>
      <c r="AU70" s="1039"/>
      <c r="AV70" s="1039"/>
      <c r="AW70" s="1039"/>
      <c r="AX70" s="1039"/>
      <c r="AY70" s="1039"/>
      <c r="AZ70" s="1039"/>
      <c r="BA70" s="1039"/>
      <c r="BB70" s="1039"/>
      <c r="BC70" s="1039"/>
      <c r="BD70" s="1039"/>
      <c r="BE70" s="1039"/>
      <c r="BF70" s="1039"/>
      <c r="BG70" s="1039"/>
      <c r="BH70" s="1039"/>
      <c r="BL70" s="1062"/>
      <c r="BM70" s="1062"/>
      <c r="BN70" s="1062"/>
      <c r="BO70" s="1062"/>
      <c r="BP70" s="1062"/>
      <c r="BQ70" s="1062"/>
      <c r="BR70" s="1062"/>
      <c r="BS70" s="1062"/>
      <c r="BT70" s="1062"/>
      <c r="BU70" s="1062"/>
      <c r="BV70" s="1062"/>
      <c r="BW70" s="1062"/>
      <c r="BX70" s="1062"/>
      <c r="BY70" s="1062"/>
      <c r="BZ70" s="1062"/>
      <c r="CA70" s="1062"/>
      <c r="CB70" s="1062"/>
      <c r="CC70" s="1062"/>
      <c r="CD70" s="1062"/>
      <c r="CE70" s="1062"/>
      <c r="CF70" s="1062"/>
      <c r="CG70" s="1062"/>
    </row>
    <row r="71" spans="4:85" x14ac:dyDescent="0.35">
      <c r="D71" s="1039"/>
      <c r="E71" s="1039"/>
      <c r="F71" s="1039"/>
      <c r="G71" s="1039"/>
      <c r="H71" s="1039"/>
      <c r="I71" s="1039"/>
      <c r="J71" s="1039"/>
      <c r="K71" s="1039"/>
      <c r="L71" s="1039"/>
      <c r="M71" s="1039"/>
      <c r="N71" s="1044"/>
      <c r="Q71" s="1044"/>
      <c r="R71" s="1039"/>
      <c r="S71" s="1039"/>
      <c r="T71" s="1039"/>
      <c r="U71" s="1039"/>
      <c r="V71" s="1039"/>
      <c r="W71" s="1039"/>
      <c r="X71" s="1039"/>
      <c r="Y71" s="1039"/>
      <c r="Z71" s="1039"/>
      <c r="AA71" s="1039"/>
      <c r="AB71" s="1039"/>
      <c r="AC71" s="1039"/>
      <c r="AD71" s="1039"/>
      <c r="AE71" s="1039"/>
      <c r="AF71" s="1039"/>
      <c r="AG71" s="1039"/>
      <c r="AH71" s="1039"/>
      <c r="AI71" s="1039"/>
      <c r="AJ71" s="1039"/>
      <c r="AK71" s="1039"/>
      <c r="AL71" s="1039"/>
      <c r="AM71" s="1039"/>
      <c r="AN71" s="1039"/>
      <c r="AO71" s="1039"/>
      <c r="AP71" s="1039"/>
      <c r="AQ71" s="1039"/>
      <c r="AR71" s="1039"/>
      <c r="AS71" s="1039"/>
      <c r="AT71" s="1039"/>
      <c r="AU71" s="1039"/>
      <c r="AV71" s="1039"/>
      <c r="AW71" s="1039"/>
      <c r="AX71" s="1039"/>
      <c r="AY71" s="1039"/>
      <c r="AZ71" s="1039"/>
      <c r="BA71" s="1039"/>
      <c r="BB71" s="1039"/>
      <c r="BC71" s="1039"/>
      <c r="BD71" s="1039"/>
      <c r="BE71" s="1039"/>
      <c r="BF71" s="1039"/>
      <c r="BG71" s="1039"/>
      <c r="BH71" s="1039"/>
      <c r="BL71" s="1062"/>
      <c r="BM71" s="1062"/>
      <c r="BN71" s="1062"/>
      <c r="BO71" s="1062"/>
      <c r="BP71" s="1062"/>
      <c r="BQ71" s="1062"/>
      <c r="BR71" s="1062"/>
      <c r="BS71" s="1062"/>
      <c r="BT71" s="1062"/>
      <c r="BU71" s="1062"/>
      <c r="BV71" s="1062"/>
      <c r="BW71" s="1062"/>
      <c r="BX71" s="1062"/>
      <c r="BY71" s="1062"/>
      <c r="BZ71" s="1062"/>
      <c r="CA71" s="1062"/>
      <c r="CB71" s="1062"/>
      <c r="CC71" s="1062"/>
      <c r="CD71" s="1062"/>
      <c r="CE71" s="1062"/>
      <c r="CF71" s="1062"/>
      <c r="CG71" s="1062"/>
    </row>
    <row r="72" spans="4:85" x14ac:dyDescent="0.35">
      <c r="D72" s="1039"/>
      <c r="E72" s="1039"/>
      <c r="F72" s="1039"/>
      <c r="G72" s="1039"/>
      <c r="H72" s="1039"/>
      <c r="I72" s="1039"/>
      <c r="J72" s="1039"/>
      <c r="K72" s="1039"/>
      <c r="L72" s="1039"/>
      <c r="M72" s="1039"/>
      <c r="N72" s="1044"/>
      <c r="Q72" s="1044"/>
      <c r="R72" s="1039"/>
      <c r="S72" s="1039"/>
      <c r="T72" s="1039"/>
      <c r="U72" s="1039"/>
      <c r="V72" s="1039"/>
      <c r="W72" s="1039"/>
      <c r="X72" s="1039"/>
      <c r="Y72" s="1039"/>
      <c r="Z72" s="1039"/>
      <c r="AA72" s="1039"/>
      <c r="AB72" s="1039"/>
      <c r="AC72" s="1039"/>
      <c r="AD72" s="1039"/>
      <c r="AE72" s="1039"/>
      <c r="AF72" s="1039"/>
      <c r="AG72" s="1039"/>
      <c r="AH72" s="1039"/>
      <c r="AI72" s="1039"/>
      <c r="AJ72" s="1039"/>
      <c r="AK72" s="1039"/>
      <c r="AL72" s="1039"/>
      <c r="AM72" s="1039"/>
      <c r="AN72" s="1039"/>
      <c r="AO72" s="1039"/>
      <c r="AP72" s="1039"/>
      <c r="AQ72" s="1039"/>
      <c r="AR72" s="1039"/>
      <c r="AS72" s="1039"/>
      <c r="AT72" s="1039"/>
      <c r="AU72" s="1039"/>
      <c r="AV72" s="1039"/>
      <c r="AW72" s="1039"/>
      <c r="AX72" s="1039"/>
      <c r="AY72" s="1039"/>
      <c r="AZ72" s="1039"/>
      <c r="BA72" s="1039"/>
      <c r="BB72" s="1039"/>
      <c r="BC72" s="1039"/>
      <c r="BD72" s="1039"/>
      <c r="BE72" s="1039"/>
      <c r="BF72" s="1039"/>
      <c r="BG72" s="1039"/>
      <c r="BH72" s="1039"/>
      <c r="BL72" s="1062"/>
      <c r="BM72" s="1062"/>
      <c r="BN72" s="1062"/>
      <c r="BO72" s="1062"/>
      <c r="BP72" s="1062"/>
      <c r="BQ72" s="1062"/>
      <c r="BR72" s="1062"/>
      <c r="BS72" s="1062"/>
      <c r="BT72" s="1062"/>
      <c r="BU72" s="1062"/>
      <c r="BV72" s="1062"/>
      <c r="BW72" s="1062"/>
      <c r="BX72" s="1062"/>
      <c r="BY72" s="1062"/>
      <c r="BZ72" s="1062"/>
      <c r="CA72" s="1062"/>
      <c r="CB72" s="1062"/>
      <c r="CC72" s="1062"/>
      <c r="CD72" s="1062"/>
      <c r="CE72" s="1062"/>
      <c r="CF72" s="1062"/>
      <c r="CG72" s="1062"/>
    </row>
    <row r="73" spans="4:85" x14ac:dyDescent="0.35">
      <c r="D73" s="1039"/>
      <c r="E73" s="1039"/>
      <c r="F73" s="1039"/>
      <c r="G73" s="1039"/>
      <c r="H73" s="1039"/>
      <c r="I73" s="1039"/>
      <c r="J73" s="1039"/>
      <c r="K73" s="1039"/>
      <c r="L73" s="1039"/>
      <c r="M73" s="1039"/>
      <c r="N73" s="1044"/>
      <c r="Q73" s="1044"/>
      <c r="R73" s="1039"/>
      <c r="S73" s="1039"/>
      <c r="T73" s="1039"/>
      <c r="U73" s="1039"/>
      <c r="V73" s="1039"/>
      <c r="W73" s="1039"/>
      <c r="X73" s="1039"/>
      <c r="Y73" s="1039"/>
      <c r="Z73" s="1039"/>
      <c r="AA73" s="1039"/>
      <c r="AB73" s="1039"/>
      <c r="AC73" s="1039"/>
      <c r="AD73" s="1039"/>
      <c r="AE73" s="1039"/>
      <c r="AF73" s="1039"/>
      <c r="AG73" s="1039"/>
      <c r="AH73" s="1039"/>
      <c r="AI73" s="1039"/>
      <c r="AJ73" s="1039"/>
      <c r="AK73" s="1039"/>
      <c r="AL73" s="1039"/>
      <c r="AM73" s="1039"/>
      <c r="AN73" s="1039"/>
      <c r="AO73" s="1039"/>
      <c r="AP73" s="1039"/>
      <c r="AQ73" s="1039"/>
      <c r="AR73" s="1039"/>
      <c r="AS73" s="1039"/>
      <c r="AT73" s="1039"/>
      <c r="AU73" s="1039"/>
      <c r="AV73" s="1039"/>
      <c r="AW73" s="1039"/>
      <c r="AX73" s="1039"/>
      <c r="AY73" s="1039"/>
      <c r="AZ73" s="1039"/>
      <c r="BA73" s="1039"/>
      <c r="BB73" s="1039"/>
      <c r="BC73" s="1039"/>
      <c r="BD73" s="1039"/>
      <c r="BE73" s="1039"/>
      <c r="BF73" s="1039"/>
      <c r="BG73" s="1039"/>
      <c r="BH73" s="1039"/>
      <c r="BL73" s="1062"/>
      <c r="BM73" s="1062"/>
      <c r="BN73" s="1062"/>
      <c r="BO73" s="1062"/>
      <c r="BP73" s="1062"/>
      <c r="BQ73" s="1062"/>
      <c r="BR73" s="1062"/>
      <c r="BS73" s="1062"/>
      <c r="BT73" s="1062"/>
      <c r="BU73" s="1062"/>
      <c r="BV73" s="1062"/>
      <c r="BW73" s="1062"/>
      <c r="BX73" s="1062"/>
      <c r="BY73" s="1062"/>
      <c r="BZ73" s="1062"/>
      <c r="CA73" s="1062"/>
      <c r="CB73" s="1062"/>
      <c r="CC73" s="1062"/>
      <c r="CD73" s="1062"/>
      <c r="CE73" s="1062"/>
      <c r="CF73" s="1062"/>
      <c r="CG73" s="1062"/>
    </row>
    <row r="74" spans="4:85" x14ac:dyDescent="0.35">
      <c r="D74" s="1039"/>
      <c r="E74" s="1039"/>
      <c r="F74" s="1039"/>
      <c r="G74" s="1039"/>
      <c r="H74" s="1039"/>
      <c r="I74" s="1039"/>
      <c r="J74" s="1039"/>
      <c r="K74" s="1039"/>
      <c r="L74" s="1039"/>
      <c r="M74" s="1039"/>
      <c r="N74" s="1044"/>
      <c r="Q74" s="1044"/>
      <c r="R74" s="1039"/>
      <c r="S74" s="1039"/>
      <c r="T74" s="1039"/>
      <c r="U74" s="1039"/>
      <c r="V74" s="1039"/>
      <c r="W74" s="1039"/>
      <c r="X74" s="1039"/>
      <c r="Y74" s="1039"/>
      <c r="Z74" s="1039"/>
      <c r="AA74" s="1039"/>
      <c r="AB74" s="1039"/>
      <c r="AC74" s="1039"/>
      <c r="AD74" s="1039"/>
      <c r="AE74" s="1039"/>
      <c r="AF74" s="1039"/>
      <c r="AG74" s="1039"/>
      <c r="AH74" s="1039"/>
      <c r="AI74" s="1039"/>
      <c r="AJ74" s="1039"/>
      <c r="AK74" s="1039"/>
      <c r="AL74" s="1039"/>
      <c r="AM74" s="1039"/>
      <c r="AN74" s="1039"/>
      <c r="AO74" s="1039"/>
      <c r="AP74" s="1039"/>
      <c r="AQ74" s="1039"/>
      <c r="AR74" s="1039"/>
      <c r="AS74" s="1039"/>
      <c r="AT74" s="1039"/>
      <c r="AU74" s="1039"/>
      <c r="AV74" s="1039"/>
      <c r="AW74" s="1039"/>
      <c r="AX74" s="1039"/>
      <c r="AY74" s="1039"/>
      <c r="AZ74" s="1039"/>
      <c r="BA74" s="1039"/>
      <c r="BB74" s="1039"/>
      <c r="BC74" s="1039"/>
      <c r="BD74" s="1039"/>
      <c r="BE74" s="1039"/>
      <c r="BF74" s="1039"/>
      <c r="BG74" s="1039"/>
      <c r="BH74" s="1039"/>
      <c r="BL74" s="1062"/>
      <c r="BM74" s="1062"/>
      <c r="BN74" s="1062"/>
      <c r="BO74" s="1062"/>
      <c r="BP74" s="1062"/>
      <c r="BQ74" s="1062"/>
      <c r="BR74" s="1062"/>
      <c r="BS74" s="1062"/>
      <c r="BT74" s="1062"/>
      <c r="BU74" s="1062"/>
      <c r="BV74" s="1062"/>
      <c r="BW74" s="1062"/>
      <c r="BX74" s="1062"/>
      <c r="BY74" s="1062"/>
      <c r="BZ74" s="1062"/>
      <c r="CA74" s="1062"/>
      <c r="CB74" s="1062"/>
      <c r="CC74" s="1062"/>
      <c r="CD74" s="1062"/>
      <c r="CE74" s="1062"/>
      <c r="CF74" s="1062"/>
      <c r="CG74" s="1062"/>
    </row>
    <row r="75" spans="4:85" x14ac:dyDescent="0.35">
      <c r="D75" s="1039"/>
      <c r="E75" s="1039"/>
      <c r="F75" s="1039"/>
      <c r="G75" s="1039"/>
      <c r="H75" s="1039"/>
      <c r="I75" s="1039"/>
      <c r="J75" s="1039"/>
      <c r="K75" s="1039"/>
      <c r="L75" s="1039"/>
      <c r="M75" s="1039"/>
      <c r="N75" s="1044"/>
      <c r="Q75" s="1044"/>
      <c r="R75" s="1039"/>
      <c r="S75" s="1039"/>
      <c r="T75" s="1039"/>
      <c r="U75" s="1039"/>
      <c r="V75" s="1039"/>
      <c r="W75" s="1039"/>
      <c r="X75" s="1039"/>
      <c r="Y75" s="1039"/>
      <c r="Z75" s="1039"/>
      <c r="AA75" s="1039"/>
      <c r="AB75" s="1039"/>
      <c r="AC75" s="1039"/>
      <c r="AD75" s="1039"/>
      <c r="AE75" s="1039"/>
      <c r="AF75" s="1039"/>
      <c r="AG75" s="1039"/>
      <c r="AH75" s="1039"/>
      <c r="AI75" s="1039"/>
      <c r="AJ75" s="1039"/>
      <c r="AK75" s="1039"/>
      <c r="AL75" s="1039"/>
      <c r="AM75" s="1039"/>
      <c r="AN75" s="1039"/>
      <c r="AO75" s="1039"/>
      <c r="AP75" s="1039"/>
      <c r="AQ75" s="1039"/>
      <c r="AR75" s="1039"/>
      <c r="AS75" s="1039"/>
      <c r="AT75" s="1039"/>
      <c r="AU75" s="1039"/>
      <c r="AV75" s="1039"/>
      <c r="AW75" s="1039"/>
      <c r="AX75" s="1039"/>
      <c r="AY75" s="1039"/>
      <c r="AZ75" s="1039"/>
      <c r="BA75" s="1039"/>
      <c r="BB75" s="1039"/>
      <c r="BC75" s="1039"/>
      <c r="BD75" s="1039"/>
      <c r="BE75" s="1039"/>
      <c r="BF75" s="1039"/>
      <c r="BG75" s="1039"/>
      <c r="BH75" s="1039"/>
      <c r="BL75" s="1062"/>
      <c r="BM75" s="1062"/>
      <c r="BN75" s="1062"/>
      <c r="BO75" s="1062"/>
      <c r="BP75" s="1062"/>
      <c r="BQ75" s="1062"/>
      <c r="BR75" s="1062"/>
      <c r="BS75" s="1062"/>
      <c r="BT75" s="1062"/>
      <c r="BU75" s="1062"/>
      <c r="BV75" s="1062"/>
      <c r="BW75" s="1062"/>
      <c r="BX75" s="1062"/>
      <c r="BY75" s="1062"/>
      <c r="BZ75" s="1062"/>
      <c r="CA75" s="1062"/>
      <c r="CB75" s="1062"/>
      <c r="CC75" s="1062"/>
      <c r="CD75" s="1062"/>
      <c r="CE75" s="1062"/>
      <c r="CF75" s="1062"/>
      <c r="CG75" s="1062"/>
    </row>
    <row r="76" spans="4:85" x14ac:dyDescent="0.35">
      <c r="D76" s="1039"/>
      <c r="E76" s="1039"/>
      <c r="F76" s="1039"/>
      <c r="G76" s="1039"/>
      <c r="H76" s="1039"/>
      <c r="I76" s="1039"/>
      <c r="J76" s="1039"/>
      <c r="K76" s="1039"/>
      <c r="L76" s="1039"/>
      <c r="M76" s="1039"/>
      <c r="N76" s="1044"/>
      <c r="Q76" s="1044"/>
      <c r="R76" s="1039"/>
      <c r="S76" s="1039"/>
      <c r="T76" s="1039"/>
      <c r="U76" s="1039"/>
      <c r="V76" s="1039"/>
      <c r="W76" s="1039"/>
      <c r="X76" s="1039"/>
      <c r="Y76" s="1039"/>
      <c r="Z76" s="1039"/>
      <c r="AA76" s="1039"/>
      <c r="AB76" s="1039"/>
      <c r="AC76" s="1039"/>
      <c r="AD76" s="1039"/>
      <c r="AE76" s="1039"/>
      <c r="AF76" s="1039"/>
      <c r="AG76" s="1039"/>
      <c r="AH76" s="1039"/>
      <c r="AI76" s="1039"/>
      <c r="AJ76" s="1039"/>
      <c r="AK76" s="1039"/>
      <c r="AL76" s="1039"/>
      <c r="AM76" s="1039"/>
      <c r="AN76" s="1039"/>
      <c r="AO76" s="1039"/>
      <c r="AP76" s="1039"/>
      <c r="AQ76" s="1039"/>
      <c r="AR76" s="1039"/>
      <c r="AS76" s="1039"/>
      <c r="AT76" s="1039"/>
      <c r="AU76" s="1039"/>
      <c r="AV76" s="1039"/>
      <c r="AW76" s="1039"/>
      <c r="AX76" s="1039"/>
      <c r="AY76" s="1039"/>
      <c r="AZ76" s="1039"/>
      <c r="BA76" s="1039"/>
      <c r="BB76" s="1039"/>
      <c r="BC76" s="1039"/>
      <c r="BD76" s="1039"/>
      <c r="BE76" s="1039"/>
      <c r="BF76" s="1039"/>
      <c r="BG76" s="1039"/>
      <c r="BH76" s="1039"/>
      <c r="BL76" s="1062"/>
      <c r="BM76" s="1062"/>
      <c r="BN76" s="1062"/>
      <c r="BO76" s="1062"/>
      <c r="BP76" s="1062"/>
      <c r="BQ76" s="1062"/>
      <c r="BR76" s="1062"/>
      <c r="BS76" s="1062"/>
      <c r="BT76" s="1062"/>
      <c r="BU76" s="1062"/>
      <c r="BV76" s="1062"/>
      <c r="BW76" s="1062"/>
      <c r="BX76" s="1062"/>
      <c r="BY76" s="1062"/>
      <c r="BZ76" s="1062"/>
      <c r="CA76" s="1062"/>
      <c r="CB76" s="1062"/>
      <c r="CC76" s="1062"/>
      <c r="CD76" s="1062"/>
      <c r="CE76" s="1062"/>
      <c r="CF76" s="1062"/>
      <c r="CG76" s="1062"/>
    </row>
    <row r="77" spans="4:85" x14ac:dyDescent="0.35">
      <c r="D77" s="1039"/>
      <c r="E77" s="1039"/>
      <c r="F77" s="1039"/>
      <c r="G77" s="1039"/>
      <c r="H77" s="1039"/>
      <c r="I77" s="1039"/>
      <c r="J77" s="1039"/>
      <c r="K77" s="1039"/>
      <c r="L77" s="1039"/>
      <c r="M77" s="1039"/>
      <c r="N77" s="1044"/>
      <c r="Q77" s="1044"/>
      <c r="R77" s="1039"/>
      <c r="S77" s="1039"/>
      <c r="T77" s="1039"/>
      <c r="U77" s="1039"/>
      <c r="V77" s="1039"/>
      <c r="W77" s="1039"/>
      <c r="X77" s="1039"/>
      <c r="Y77" s="1039"/>
      <c r="Z77" s="1039"/>
      <c r="AA77" s="1039"/>
      <c r="AB77" s="1039"/>
      <c r="AC77" s="1039"/>
      <c r="AD77" s="1039"/>
      <c r="AE77" s="1039"/>
      <c r="AF77" s="1039"/>
      <c r="AG77" s="1039"/>
      <c r="AH77" s="1039"/>
      <c r="AI77" s="1039"/>
      <c r="AJ77" s="1039"/>
      <c r="AK77" s="1039"/>
      <c r="AL77" s="1039"/>
      <c r="AM77" s="1039"/>
      <c r="AN77" s="1039"/>
      <c r="AO77" s="1039"/>
      <c r="AP77" s="1039"/>
      <c r="AQ77" s="1039"/>
      <c r="AR77" s="1039"/>
      <c r="AS77" s="1039"/>
      <c r="AT77" s="1039"/>
      <c r="AU77" s="1039"/>
      <c r="AV77" s="1039"/>
      <c r="AW77" s="1039"/>
      <c r="AX77" s="1039"/>
      <c r="AY77" s="1039"/>
      <c r="AZ77" s="1039"/>
      <c r="BA77" s="1039"/>
      <c r="BB77" s="1039"/>
      <c r="BC77" s="1039"/>
      <c r="BD77" s="1039"/>
      <c r="BE77" s="1039"/>
      <c r="BF77" s="1039"/>
      <c r="BG77" s="1039"/>
      <c r="BH77" s="1039"/>
      <c r="BL77" s="1062"/>
      <c r="BM77" s="1062"/>
      <c r="BN77" s="1062"/>
      <c r="BO77" s="1062"/>
      <c r="BP77" s="1062"/>
      <c r="BQ77" s="1062"/>
      <c r="BR77" s="1062"/>
      <c r="BS77" s="1062"/>
      <c r="BT77" s="1062"/>
      <c r="BU77" s="1062"/>
      <c r="BV77" s="1062"/>
      <c r="BW77" s="1062"/>
      <c r="BX77" s="1062"/>
      <c r="BY77" s="1062"/>
      <c r="BZ77" s="1062"/>
      <c r="CA77" s="1062"/>
      <c r="CB77" s="1062"/>
      <c r="CC77" s="1062"/>
      <c r="CD77" s="1062"/>
      <c r="CE77" s="1062"/>
      <c r="CF77" s="1062"/>
      <c r="CG77" s="1062"/>
    </row>
    <row r="78" spans="4:85" x14ac:dyDescent="0.35">
      <c r="D78" s="1039"/>
      <c r="E78" s="1039"/>
      <c r="F78" s="1039"/>
      <c r="G78" s="1039"/>
      <c r="H78" s="1039"/>
      <c r="I78" s="1039"/>
      <c r="J78" s="1039"/>
      <c r="K78" s="1039"/>
      <c r="L78" s="1039"/>
      <c r="M78" s="1039"/>
      <c r="N78" s="1044"/>
      <c r="Q78" s="1044"/>
      <c r="R78" s="1039"/>
      <c r="S78" s="1039"/>
      <c r="T78" s="1039"/>
      <c r="U78" s="1039"/>
      <c r="V78" s="1039"/>
      <c r="W78" s="1039"/>
      <c r="X78" s="1039"/>
      <c r="Y78" s="1039"/>
      <c r="Z78" s="1039"/>
      <c r="AA78" s="1039"/>
      <c r="AB78" s="1039"/>
      <c r="AC78" s="1039"/>
      <c r="AD78" s="1039"/>
      <c r="AE78" s="1039"/>
      <c r="AF78" s="1039"/>
      <c r="AG78" s="1039"/>
      <c r="AH78" s="1039"/>
      <c r="AI78" s="1039"/>
      <c r="AJ78" s="1039"/>
      <c r="AK78" s="1039"/>
      <c r="AL78" s="1039"/>
      <c r="AM78" s="1039"/>
      <c r="AN78" s="1039"/>
      <c r="AO78" s="1039"/>
      <c r="AP78" s="1039"/>
      <c r="AQ78" s="1039"/>
      <c r="AR78" s="1039"/>
      <c r="AS78" s="1039"/>
      <c r="AT78" s="1039"/>
      <c r="AU78" s="1039"/>
      <c r="AV78" s="1039"/>
      <c r="AW78" s="1039"/>
      <c r="AX78" s="1039"/>
      <c r="AY78" s="1039"/>
      <c r="AZ78" s="1039"/>
      <c r="BA78" s="1039"/>
      <c r="BB78" s="1039"/>
      <c r="BC78" s="1039"/>
      <c r="BD78" s="1039"/>
      <c r="BE78" s="1039"/>
      <c r="BF78" s="1039"/>
      <c r="BG78" s="1039"/>
      <c r="BH78" s="1039"/>
      <c r="BL78" s="1062"/>
      <c r="BM78" s="1062"/>
      <c r="BN78" s="1062"/>
      <c r="BO78" s="1062"/>
      <c r="BP78" s="1062"/>
      <c r="BQ78" s="1062"/>
      <c r="BR78" s="1062"/>
      <c r="BS78" s="1062"/>
      <c r="BT78" s="1062"/>
      <c r="BU78" s="1062"/>
      <c r="BV78" s="1062"/>
      <c r="BW78" s="1062"/>
      <c r="BX78" s="1062"/>
      <c r="BY78" s="1062"/>
      <c r="BZ78" s="1062"/>
      <c r="CA78" s="1062"/>
      <c r="CB78" s="1062"/>
      <c r="CC78" s="1062"/>
      <c r="CD78" s="1062"/>
      <c r="CE78" s="1062"/>
      <c r="CF78" s="1062"/>
      <c r="CG78" s="1062"/>
    </row>
    <row r="79" spans="4:85" x14ac:dyDescent="0.35">
      <c r="D79" s="1039"/>
      <c r="E79" s="1039"/>
      <c r="F79" s="1039"/>
      <c r="G79" s="1039"/>
      <c r="H79" s="1039"/>
      <c r="I79" s="1039"/>
      <c r="J79" s="1039"/>
      <c r="K79" s="1039"/>
      <c r="L79" s="1039"/>
      <c r="M79" s="1039"/>
      <c r="N79" s="1044"/>
      <c r="Q79" s="1044"/>
      <c r="R79" s="1039"/>
      <c r="S79" s="1039"/>
      <c r="T79" s="1039"/>
      <c r="U79" s="1039"/>
      <c r="V79" s="1039"/>
      <c r="W79" s="1039"/>
      <c r="X79" s="1039"/>
      <c r="Y79" s="1039"/>
      <c r="Z79" s="1039"/>
      <c r="AA79" s="1039"/>
      <c r="AB79" s="1039"/>
      <c r="AC79" s="1039"/>
      <c r="AD79" s="1039"/>
      <c r="AE79" s="1039"/>
      <c r="AF79" s="1039"/>
      <c r="AG79" s="1039"/>
      <c r="AH79" s="1039"/>
      <c r="AI79" s="1039"/>
      <c r="AJ79" s="1039"/>
      <c r="AK79" s="1039"/>
      <c r="AL79" s="1039"/>
      <c r="AM79" s="1039"/>
      <c r="AN79" s="1039"/>
      <c r="AO79" s="1039"/>
      <c r="AP79" s="1039"/>
      <c r="AQ79" s="1039"/>
      <c r="AR79" s="1039"/>
      <c r="AS79" s="1039"/>
      <c r="AT79" s="1039"/>
      <c r="AU79" s="1039"/>
      <c r="AV79" s="1039"/>
      <c r="AW79" s="1039"/>
      <c r="AX79" s="1039"/>
      <c r="AY79" s="1039"/>
      <c r="AZ79" s="1039"/>
      <c r="BA79" s="1039"/>
      <c r="BB79" s="1039"/>
      <c r="BC79" s="1039"/>
      <c r="BD79" s="1039"/>
      <c r="BE79" s="1039"/>
      <c r="BF79" s="1039"/>
      <c r="BG79" s="1039"/>
      <c r="BH79" s="1039"/>
      <c r="BL79" s="1062"/>
      <c r="BM79" s="1062"/>
      <c r="BN79" s="1062"/>
      <c r="BO79" s="1062"/>
      <c r="BP79" s="1062"/>
      <c r="BQ79" s="1062"/>
      <c r="BR79" s="1062"/>
      <c r="BS79" s="1062"/>
      <c r="BT79" s="1062"/>
      <c r="BU79" s="1062"/>
      <c r="BV79" s="1062"/>
      <c r="BW79" s="1062"/>
      <c r="BX79" s="1062"/>
      <c r="BY79" s="1062"/>
      <c r="BZ79" s="1062"/>
      <c r="CA79" s="1062"/>
      <c r="CB79" s="1062"/>
      <c r="CC79" s="1062"/>
      <c r="CD79" s="1062"/>
      <c r="CE79" s="1062"/>
      <c r="CF79" s="1062"/>
      <c r="CG79" s="1062"/>
    </row>
    <row r="80" spans="4:85" x14ac:dyDescent="0.35">
      <c r="D80" s="1039"/>
      <c r="E80" s="1039"/>
      <c r="F80" s="1039"/>
      <c r="G80" s="1039"/>
      <c r="H80" s="1039"/>
      <c r="I80" s="1039"/>
      <c r="J80" s="1039"/>
      <c r="K80" s="1039"/>
      <c r="L80" s="1039"/>
      <c r="M80" s="1039"/>
      <c r="N80" s="1044"/>
      <c r="Q80" s="1044"/>
      <c r="R80" s="1039"/>
      <c r="S80" s="1039"/>
      <c r="T80" s="1039"/>
      <c r="U80" s="1039"/>
      <c r="V80" s="1039"/>
      <c r="W80" s="1039"/>
      <c r="X80" s="1039"/>
      <c r="Y80" s="1039"/>
      <c r="Z80" s="1039"/>
      <c r="AA80" s="1039"/>
      <c r="AB80" s="1039"/>
      <c r="AC80" s="1039"/>
      <c r="AD80" s="1039"/>
      <c r="AE80" s="1039"/>
      <c r="AF80" s="1039"/>
      <c r="AG80" s="1039"/>
      <c r="AH80" s="1039"/>
      <c r="AI80" s="1039"/>
      <c r="AJ80" s="1039"/>
      <c r="AK80" s="1039"/>
      <c r="AL80" s="1039"/>
      <c r="AM80" s="1039"/>
      <c r="AN80" s="1039"/>
      <c r="AO80" s="1039"/>
      <c r="AP80" s="1039"/>
      <c r="AQ80" s="1039"/>
      <c r="AR80" s="1039"/>
      <c r="AS80" s="1039"/>
      <c r="AT80" s="1039"/>
      <c r="AU80" s="1039"/>
      <c r="AV80" s="1039"/>
      <c r="AW80" s="1039"/>
      <c r="AX80" s="1039"/>
      <c r="AY80" s="1039"/>
      <c r="AZ80" s="1039"/>
      <c r="BA80" s="1039"/>
      <c r="BB80" s="1039"/>
      <c r="BC80" s="1039"/>
      <c r="BD80" s="1039"/>
      <c r="BE80" s="1039"/>
      <c r="BF80" s="1039"/>
      <c r="BG80" s="1039"/>
      <c r="BH80" s="1039"/>
      <c r="BL80" s="1062"/>
      <c r="BM80" s="1062"/>
      <c r="BN80" s="1062"/>
      <c r="BO80" s="1062"/>
      <c r="BP80" s="1062"/>
      <c r="BQ80" s="1062"/>
      <c r="BR80" s="1062"/>
      <c r="BS80" s="1062"/>
      <c r="BT80" s="1062"/>
      <c r="BU80" s="1062"/>
      <c r="BV80" s="1062"/>
      <c r="BW80" s="1062"/>
      <c r="BX80" s="1062"/>
      <c r="BY80" s="1062"/>
      <c r="BZ80" s="1062"/>
      <c r="CA80" s="1062"/>
      <c r="CB80" s="1062"/>
      <c r="CC80" s="1062"/>
      <c r="CD80" s="1062"/>
      <c r="CE80" s="1062"/>
      <c r="CF80" s="1062"/>
      <c r="CG80" s="1062"/>
    </row>
    <row r="81" spans="4:85" x14ac:dyDescent="0.35">
      <c r="D81" s="1039"/>
      <c r="E81" s="1039"/>
      <c r="F81" s="1039"/>
      <c r="G81" s="1039"/>
      <c r="H81" s="1039"/>
      <c r="I81" s="1039"/>
      <c r="J81" s="1039"/>
      <c r="K81" s="1039"/>
      <c r="L81" s="1039"/>
      <c r="M81" s="1039"/>
      <c r="N81" s="1044"/>
      <c r="Q81" s="1044"/>
      <c r="R81" s="1039"/>
      <c r="S81" s="1039"/>
      <c r="T81" s="1039"/>
      <c r="U81" s="1039"/>
      <c r="V81" s="1039"/>
      <c r="W81" s="1039"/>
      <c r="X81" s="1039"/>
      <c r="Y81" s="1039"/>
      <c r="Z81" s="1039"/>
      <c r="AA81" s="1039"/>
      <c r="AB81" s="1039"/>
      <c r="AC81" s="1039"/>
      <c r="AD81" s="1039"/>
      <c r="AE81" s="1039"/>
      <c r="AF81" s="1039"/>
      <c r="AG81" s="1039"/>
      <c r="AH81" s="1039"/>
      <c r="AI81" s="1039"/>
      <c r="AJ81" s="1039"/>
      <c r="AK81" s="1039"/>
      <c r="AL81" s="1039"/>
      <c r="AM81" s="1039"/>
      <c r="AN81" s="1039"/>
      <c r="AO81" s="1039"/>
      <c r="AP81" s="1039"/>
      <c r="AQ81" s="1039"/>
      <c r="AR81" s="1039"/>
      <c r="AS81" s="1039"/>
      <c r="AT81" s="1039"/>
      <c r="AU81" s="1039"/>
      <c r="AV81" s="1039"/>
      <c r="AW81" s="1039"/>
      <c r="AX81" s="1039"/>
      <c r="AY81" s="1039"/>
      <c r="AZ81" s="1039"/>
      <c r="BA81" s="1039"/>
      <c r="BB81" s="1039"/>
      <c r="BC81" s="1039"/>
      <c r="BD81" s="1039"/>
      <c r="BE81" s="1039"/>
      <c r="BF81" s="1039"/>
      <c r="BG81" s="1039"/>
      <c r="BH81" s="1039"/>
      <c r="BL81" s="1062"/>
      <c r="BM81" s="1062"/>
      <c r="BN81" s="1062"/>
      <c r="BO81" s="1062"/>
      <c r="BP81" s="1062"/>
      <c r="BQ81" s="1062"/>
      <c r="BR81" s="1062"/>
      <c r="BS81" s="1062"/>
      <c r="BT81" s="1062"/>
      <c r="BU81" s="1062"/>
      <c r="BV81" s="1062"/>
      <c r="BW81" s="1062"/>
      <c r="BX81" s="1062"/>
      <c r="BY81" s="1062"/>
      <c r="BZ81" s="1062"/>
      <c r="CA81" s="1062"/>
      <c r="CB81" s="1062"/>
      <c r="CC81" s="1062"/>
      <c r="CD81" s="1062"/>
      <c r="CE81" s="1062"/>
      <c r="CF81" s="1062"/>
      <c r="CG81" s="1062"/>
    </row>
    <row r="82" spans="4:85" x14ac:dyDescent="0.35">
      <c r="D82" s="1039"/>
      <c r="E82" s="1039"/>
      <c r="F82" s="1039"/>
      <c r="G82" s="1039"/>
      <c r="H82" s="1039"/>
      <c r="I82" s="1039"/>
      <c r="J82" s="1039"/>
      <c r="K82" s="1039"/>
      <c r="L82" s="1039"/>
      <c r="M82" s="1039"/>
      <c r="N82" s="1044"/>
      <c r="Q82" s="1044"/>
      <c r="R82" s="1039"/>
      <c r="S82" s="1039"/>
      <c r="T82" s="1039"/>
      <c r="U82" s="1039"/>
      <c r="V82" s="1039"/>
      <c r="W82" s="1039"/>
      <c r="X82" s="1039"/>
      <c r="Y82" s="1039"/>
      <c r="Z82" s="1039"/>
      <c r="AA82" s="1039"/>
      <c r="AB82" s="1039"/>
      <c r="AC82" s="1039"/>
      <c r="AD82" s="1039"/>
      <c r="AE82" s="1039"/>
      <c r="AF82" s="1039"/>
      <c r="AG82" s="1039"/>
      <c r="AH82" s="1039"/>
      <c r="AI82" s="1039"/>
      <c r="AJ82" s="1039"/>
      <c r="AK82" s="1039"/>
      <c r="AL82" s="1039"/>
      <c r="AM82" s="1039"/>
      <c r="AN82" s="1039"/>
      <c r="AO82" s="1039"/>
      <c r="AP82" s="1039"/>
      <c r="AQ82" s="1039"/>
      <c r="AR82" s="1039"/>
      <c r="AS82" s="1039"/>
      <c r="AT82" s="1039"/>
      <c r="AU82" s="1039"/>
      <c r="AV82" s="1039"/>
      <c r="AW82" s="1039"/>
      <c r="AX82" s="1039"/>
      <c r="AY82" s="1039"/>
      <c r="AZ82" s="1039"/>
      <c r="BA82" s="1039"/>
      <c r="BB82" s="1039"/>
      <c r="BC82" s="1039"/>
      <c r="BD82" s="1039"/>
      <c r="BE82" s="1039"/>
      <c r="BF82" s="1039"/>
      <c r="BG82" s="1039"/>
      <c r="BH82" s="1039"/>
      <c r="BL82" s="1062"/>
      <c r="BM82" s="1062"/>
      <c r="BN82" s="1062"/>
      <c r="BO82" s="1062"/>
      <c r="BP82" s="1062"/>
      <c r="BQ82" s="1062"/>
      <c r="BR82" s="1062"/>
      <c r="BS82" s="1062"/>
      <c r="BT82" s="1062"/>
      <c r="BU82" s="1062"/>
      <c r="BV82" s="1062"/>
      <c r="BW82" s="1062"/>
      <c r="BX82" s="1062"/>
      <c r="BY82" s="1062"/>
      <c r="BZ82" s="1062"/>
      <c r="CA82" s="1062"/>
      <c r="CB82" s="1062"/>
      <c r="CC82" s="1062"/>
      <c r="CD82" s="1062"/>
      <c r="CE82" s="1062"/>
      <c r="CF82" s="1062"/>
      <c r="CG82" s="1062"/>
    </row>
    <row r="83" spans="4:85" x14ac:dyDescent="0.35">
      <c r="D83" s="1039"/>
      <c r="E83" s="1039"/>
      <c r="F83" s="1039"/>
      <c r="G83" s="1039"/>
      <c r="H83" s="1039"/>
      <c r="I83" s="1039"/>
      <c r="J83" s="1039"/>
      <c r="K83" s="1039"/>
      <c r="L83" s="1039"/>
      <c r="M83" s="1039"/>
      <c r="N83" s="1044"/>
      <c r="Q83" s="1044"/>
      <c r="R83" s="1039"/>
      <c r="S83" s="1039"/>
      <c r="T83" s="1039"/>
      <c r="U83" s="1039"/>
      <c r="V83" s="1039"/>
      <c r="W83" s="1039"/>
      <c r="X83" s="1039"/>
      <c r="Y83" s="1039"/>
      <c r="Z83" s="1039"/>
      <c r="AA83" s="1039"/>
      <c r="AB83" s="1039"/>
      <c r="AC83" s="1039"/>
      <c r="AD83" s="1039"/>
      <c r="AE83" s="1039"/>
      <c r="AF83" s="1039"/>
      <c r="AG83" s="1039"/>
      <c r="AH83" s="1039"/>
      <c r="AI83" s="1039"/>
      <c r="AJ83" s="1039"/>
      <c r="AK83" s="1039"/>
      <c r="AL83" s="1039"/>
      <c r="AM83" s="1039"/>
      <c r="AN83" s="1039"/>
      <c r="AO83" s="1039"/>
      <c r="AP83" s="1039"/>
      <c r="AQ83" s="1039"/>
      <c r="AR83" s="1039"/>
      <c r="AS83" s="1039"/>
      <c r="AT83" s="1039"/>
      <c r="AU83" s="1039"/>
      <c r="AV83" s="1039"/>
      <c r="AW83" s="1039"/>
      <c r="AX83" s="1039"/>
      <c r="AY83" s="1039"/>
      <c r="AZ83" s="1039"/>
      <c r="BA83" s="1039"/>
      <c r="BB83" s="1039"/>
      <c r="BC83" s="1039"/>
      <c r="BD83" s="1039"/>
      <c r="BE83" s="1039"/>
      <c r="BF83" s="1039"/>
      <c r="BG83" s="1039"/>
      <c r="BH83" s="1039"/>
      <c r="BL83" s="1062"/>
      <c r="BM83" s="1062"/>
      <c r="BN83" s="1062"/>
      <c r="BO83" s="1062"/>
      <c r="BP83" s="1062"/>
      <c r="BQ83" s="1062"/>
      <c r="BR83" s="1062"/>
      <c r="BS83" s="1062"/>
      <c r="BT83" s="1062"/>
      <c r="BU83" s="1062"/>
      <c r="BV83" s="1062"/>
      <c r="BW83" s="1062"/>
      <c r="BX83" s="1062"/>
      <c r="BY83" s="1062"/>
      <c r="BZ83" s="1062"/>
      <c r="CA83" s="1062"/>
      <c r="CB83" s="1062"/>
      <c r="CC83" s="1062"/>
      <c r="CD83" s="1062"/>
      <c r="CE83" s="1062"/>
      <c r="CF83" s="1062"/>
      <c r="CG83" s="1062"/>
    </row>
    <row r="84" spans="4:85" x14ac:dyDescent="0.35">
      <c r="D84" s="1039"/>
      <c r="E84" s="1039"/>
      <c r="F84" s="1039"/>
      <c r="G84" s="1039"/>
      <c r="H84" s="1039"/>
      <c r="I84" s="1039"/>
      <c r="J84" s="1039"/>
      <c r="K84" s="1039"/>
      <c r="L84" s="1039"/>
      <c r="M84" s="1039"/>
      <c r="N84" s="1044"/>
      <c r="Q84" s="1044"/>
      <c r="R84" s="1039"/>
      <c r="S84" s="1039"/>
      <c r="T84" s="1039"/>
      <c r="U84" s="1039"/>
      <c r="V84" s="1039"/>
      <c r="W84" s="1039"/>
      <c r="X84" s="1039"/>
      <c r="Y84" s="1039"/>
      <c r="Z84" s="1039"/>
      <c r="AA84" s="1039"/>
      <c r="AB84" s="1039"/>
      <c r="AC84" s="1039"/>
      <c r="AD84" s="1039"/>
      <c r="AE84" s="1039"/>
      <c r="AF84" s="1039"/>
      <c r="AG84" s="1039"/>
      <c r="AH84" s="1039"/>
      <c r="AI84" s="1039"/>
      <c r="AJ84" s="1039"/>
      <c r="AK84" s="1039"/>
      <c r="AL84" s="1039"/>
      <c r="AM84" s="1039"/>
      <c r="AN84" s="1039"/>
      <c r="AO84" s="1039"/>
      <c r="AP84" s="1039"/>
      <c r="AQ84" s="1039"/>
      <c r="AR84" s="1039"/>
      <c r="AS84" s="1039"/>
      <c r="AT84" s="1039"/>
      <c r="AU84" s="1039"/>
      <c r="AV84" s="1039"/>
      <c r="AW84" s="1039"/>
      <c r="AX84" s="1039"/>
      <c r="AY84" s="1039"/>
      <c r="AZ84" s="1039"/>
      <c r="BA84" s="1039"/>
      <c r="BB84" s="1039"/>
      <c r="BC84" s="1039"/>
      <c r="BD84" s="1039"/>
      <c r="BE84" s="1039"/>
      <c r="BF84" s="1039"/>
      <c r="BG84" s="1039"/>
      <c r="BH84" s="1039"/>
      <c r="BL84" s="1062"/>
      <c r="BM84" s="1062"/>
      <c r="BN84" s="1062"/>
      <c r="BO84" s="1062"/>
      <c r="BP84" s="1062"/>
      <c r="BQ84" s="1062"/>
      <c r="BR84" s="1062"/>
      <c r="BS84" s="1062"/>
      <c r="BT84" s="1062"/>
      <c r="BU84" s="1062"/>
      <c r="BV84" s="1062"/>
      <c r="BW84" s="1062"/>
      <c r="BX84" s="1062"/>
      <c r="BY84" s="1062"/>
      <c r="BZ84" s="1062"/>
      <c r="CA84" s="1062"/>
      <c r="CB84" s="1062"/>
      <c r="CC84" s="1062"/>
      <c r="CD84" s="1062"/>
      <c r="CE84" s="1062"/>
      <c r="CF84" s="1062"/>
      <c r="CG84" s="1062"/>
    </row>
    <row r="85" spans="4:85" x14ac:dyDescent="0.35">
      <c r="D85" s="1039"/>
      <c r="E85" s="1039"/>
      <c r="F85" s="1039"/>
      <c r="G85" s="1039"/>
      <c r="H85" s="1039"/>
      <c r="I85" s="1039"/>
      <c r="J85" s="1039"/>
      <c r="K85" s="1039"/>
      <c r="L85" s="1039"/>
      <c r="M85" s="1039"/>
      <c r="N85" s="1044"/>
      <c r="Q85" s="1044"/>
      <c r="R85" s="1039"/>
      <c r="S85" s="1039"/>
      <c r="T85" s="1039"/>
      <c r="U85" s="1039"/>
      <c r="V85" s="1039"/>
      <c r="W85" s="1039"/>
      <c r="X85" s="1039"/>
      <c r="Y85" s="1039"/>
      <c r="Z85" s="1039"/>
      <c r="AA85" s="1039"/>
      <c r="AB85" s="1039"/>
      <c r="AC85" s="1039"/>
      <c r="AD85" s="1039"/>
      <c r="AE85" s="1039"/>
      <c r="AF85" s="1039"/>
      <c r="AG85" s="1039"/>
      <c r="AH85" s="1039"/>
      <c r="AI85" s="1039"/>
      <c r="AJ85" s="1039"/>
      <c r="AK85" s="1039"/>
      <c r="AL85" s="1039"/>
      <c r="AM85" s="1039"/>
      <c r="AN85" s="1039"/>
      <c r="AO85" s="1039"/>
      <c r="AP85" s="1039"/>
      <c r="AQ85" s="1039"/>
      <c r="AR85" s="1039"/>
      <c r="AS85" s="1039"/>
      <c r="AT85" s="1039"/>
      <c r="AU85" s="1039"/>
      <c r="AV85" s="1039"/>
      <c r="AW85" s="1039"/>
      <c r="AX85" s="1039"/>
      <c r="AY85" s="1039"/>
      <c r="AZ85" s="1039"/>
      <c r="BA85" s="1039"/>
      <c r="BB85" s="1039"/>
      <c r="BC85" s="1039"/>
      <c r="BD85" s="1039"/>
      <c r="BE85" s="1039"/>
      <c r="BF85" s="1039"/>
      <c r="BG85" s="1039"/>
      <c r="BH85" s="1039"/>
      <c r="BL85" s="1062"/>
      <c r="BM85" s="1062"/>
      <c r="BN85" s="1062"/>
      <c r="BO85" s="1062"/>
      <c r="BP85" s="1062"/>
      <c r="BQ85" s="1062"/>
      <c r="BR85" s="1062"/>
      <c r="BS85" s="1062"/>
      <c r="BT85" s="1062"/>
      <c r="BU85" s="1062"/>
      <c r="BV85" s="1062"/>
      <c r="BW85" s="1062"/>
      <c r="BX85" s="1062"/>
      <c r="BY85" s="1062"/>
      <c r="BZ85" s="1062"/>
      <c r="CA85" s="1062"/>
      <c r="CB85" s="1062"/>
      <c r="CC85" s="1062"/>
      <c r="CD85" s="1062"/>
      <c r="CE85" s="1062"/>
      <c r="CF85" s="1062"/>
      <c r="CG85" s="1062"/>
    </row>
    <row r="86" spans="4:85" x14ac:dyDescent="0.35">
      <c r="D86" s="1039"/>
      <c r="E86" s="1039"/>
      <c r="F86" s="1039"/>
      <c r="G86" s="1039"/>
      <c r="H86" s="1039"/>
      <c r="I86" s="1039"/>
      <c r="J86" s="1039"/>
      <c r="K86" s="1039"/>
      <c r="L86" s="1039"/>
      <c r="M86" s="1039"/>
      <c r="N86" s="1044"/>
      <c r="Q86" s="1044"/>
      <c r="R86" s="1039"/>
      <c r="S86" s="1039"/>
      <c r="T86" s="1039"/>
      <c r="U86" s="1039"/>
      <c r="V86" s="1039"/>
      <c r="W86" s="1039"/>
      <c r="X86" s="1039"/>
      <c r="Y86" s="1039"/>
      <c r="Z86" s="1039"/>
      <c r="AA86" s="1039"/>
      <c r="AB86" s="1039"/>
      <c r="AC86" s="1039"/>
      <c r="AD86" s="1039"/>
      <c r="AE86" s="1039"/>
      <c r="AF86" s="1039"/>
      <c r="AG86" s="1039"/>
      <c r="AH86" s="1039"/>
      <c r="AI86" s="1039"/>
      <c r="AJ86" s="1039"/>
      <c r="AK86" s="1039"/>
      <c r="AL86" s="1039"/>
      <c r="AM86" s="1039"/>
      <c r="AN86" s="1039"/>
      <c r="AO86" s="1039"/>
      <c r="AP86" s="1039"/>
      <c r="AQ86" s="1039"/>
      <c r="AR86" s="1039"/>
      <c r="AS86" s="1039"/>
      <c r="AT86" s="1039"/>
      <c r="AU86" s="1039"/>
      <c r="AV86" s="1039"/>
      <c r="AW86" s="1039"/>
      <c r="AX86" s="1039"/>
      <c r="AY86" s="1039"/>
      <c r="AZ86" s="1039"/>
      <c r="BA86" s="1039"/>
      <c r="BB86" s="1039"/>
      <c r="BC86" s="1039"/>
      <c r="BD86" s="1039"/>
      <c r="BE86" s="1039"/>
      <c r="BF86" s="1039"/>
      <c r="BG86" s="1039"/>
      <c r="BH86" s="1039"/>
      <c r="BL86" s="1062"/>
      <c r="BM86" s="1062"/>
      <c r="BN86" s="1062"/>
      <c r="BO86" s="1062"/>
      <c r="BP86" s="1062"/>
      <c r="BQ86" s="1062"/>
      <c r="BR86" s="1062"/>
      <c r="BS86" s="1062"/>
      <c r="BT86" s="1062"/>
      <c r="BU86" s="1062"/>
      <c r="BV86" s="1062"/>
      <c r="BW86" s="1062"/>
      <c r="BX86" s="1062"/>
      <c r="BY86" s="1062"/>
      <c r="BZ86" s="1062"/>
      <c r="CA86" s="1062"/>
      <c r="CB86" s="1062"/>
      <c r="CC86" s="1062"/>
      <c r="CD86" s="1062"/>
      <c r="CE86" s="1062"/>
      <c r="CF86" s="1062"/>
      <c r="CG86" s="1062"/>
    </row>
    <row r="87" spans="4:85" x14ac:dyDescent="0.35">
      <c r="D87" s="1039"/>
      <c r="E87" s="1039"/>
      <c r="F87" s="1039"/>
      <c r="G87" s="1039"/>
      <c r="H87" s="1039"/>
      <c r="I87" s="1039"/>
      <c r="J87" s="1039"/>
      <c r="K87" s="1039"/>
      <c r="L87" s="1039"/>
      <c r="M87" s="1039"/>
      <c r="N87" s="1044"/>
      <c r="Q87" s="1044"/>
      <c r="R87" s="1039"/>
      <c r="S87" s="1039"/>
      <c r="T87" s="1039"/>
      <c r="U87" s="1039"/>
      <c r="V87" s="1039"/>
      <c r="W87" s="1039"/>
      <c r="X87" s="1039"/>
      <c r="Y87" s="1039"/>
      <c r="Z87" s="1039"/>
      <c r="AA87" s="1039"/>
      <c r="AB87" s="1039"/>
      <c r="AC87" s="1039"/>
      <c r="AD87" s="1039"/>
      <c r="AE87" s="1039"/>
      <c r="AF87" s="1039"/>
      <c r="AG87" s="1039"/>
      <c r="AH87" s="1039"/>
      <c r="AI87" s="1039"/>
      <c r="AJ87" s="1039"/>
      <c r="AK87" s="1039"/>
      <c r="AL87" s="1039"/>
      <c r="AM87" s="1039"/>
      <c r="AN87" s="1039"/>
      <c r="AO87" s="1039"/>
      <c r="AP87" s="1039"/>
      <c r="AQ87" s="1039"/>
      <c r="AR87" s="1039"/>
      <c r="AS87" s="1039"/>
      <c r="AT87" s="1039"/>
      <c r="AU87" s="1039"/>
      <c r="AV87" s="1039"/>
      <c r="AW87" s="1039"/>
      <c r="AX87" s="1039"/>
      <c r="AY87" s="1039"/>
      <c r="AZ87" s="1039"/>
      <c r="BA87" s="1039"/>
      <c r="BB87" s="1039"/>
      <c r="BC87" s="1039"/>
      <c r="BD87" s="1039"/>
      <c r="BE87" s="1039"/>
      <c r="BF87" s="1039"/>
      <c r="BG87" s="1039"/>
      <c r="BH87" s="1039"/>
      <c r="BL87" s="1062"/>
      <c r="BM87" s="1062"/>
      <c r="BN87" s="1062"/>
      <c r="BO87" s="1062"/>
      <c r="BP87" s="1062"/>
      <c r="BQ87" s="1062"/>
      <c r="BR87" s="1062"/>
      <c r="BS87" s="1062"/>
      <c r="BT87" s="1062"/>
      <c r="BU87" s="1062"/>
      <c r="BV87" s="1062"/>
      <c r="BW87" s="1062"/>
      <c r="BX87" s="1062"/>
      <c r="BY87" s="1062"/>
      <c r="BZ87" s="1062"/>
      <c r="CA87" s="1062"/>
      <c r="CB87" s="1062"/>
      <c r="CC87" s="1062"/>
      <c r="CD87" s="1062"/>
      <c r="CE87" s="1062"/>
      <c r="CF87" s="1062"/>
      <c r="CG87" s="1062"/>
    </row>
    <row r="88" spans="4:85" x14ac:dyDescent="0.35">
      <c r="D88" s="1039"/>
      <c r="E88" s="1039"/>
      <c r="F88" s="1039"/>
      <c r="G88" s="1039"/>
      <c r="H88" s="1039"/>
      <c r="I88" s="1039"/>
      <c r="J88" s="1039"/>
      <c r="K88" s="1039"/>
      <c r="L88" s="1039"/>
      <c r="M88" s="1039"/>
      <c r="N88" s="1044"/>
      <c r="Q88" s="1044"/>
      <c r="R88" s="1039"/>
      <c r="S88" s="1039"/>
      <c r="T88" s="1039"/>
      <c r="U88" s="1039"/>
      <c r="V88" s="1039"/>
      <c r="W88" s="1039"/>
      <c r="X88" s="1039"/>
      <c r="Y88" s="1039"/>
      <c r="Z88" s="1039"/>
      <c r="AA88" s="1039"/>
      <c r="AB88" s="1039"/>
      <c r="AC88" s="1039"/>
      <c r="AD88" s="1039"/>
      <c r="AE88" s="1039"/>
      <c r="AF88" s="1039"/>
      <c r="AG88" s="1039"/>
      <c r="AH88" s="1039"/>
      <c r="AI88" s="1039"/>
      <c r="AJ88" s="1039"/>
      <c r="AK88" s="1039"/>
      <c r="AL88" s="1039"/>
      <c r="AM88" s="1039"/>
      <c r="AN88" s="1039"/>
      <c r="AO88" s="1039"/>
      <c r="AP88" s="1039"/>
      <c r="AQ88" s="1039"/>
      <c r="AR88" s="1039"/>
      <c r="AS88" s="1039"/>
      <c r="AT88" s="1039"/>
      <c r="AU88" s="1039"/>
      <c r="AV88" s="1039"/>
      <c r="AW88" s="1039"/>
      <c r="AX88" s="1039"/>
      <c r="AY88" s="1039"/>
      <c r="AZ88" s="1039"/>
      <c r="BA88" s="1039"/>
      <c r="BB88" s="1039"/>
      <c r="BC88" s="1039"/>
      <c r="BD88" s="1039"/>
      <c r="BE88" s="1039"/>
      <c r="BF88" s="1039"/>
      <c r="BG88" s="1039"/>
      <c r="BH88" s="1039"/>
      <c r="BL88" s="1062"/>
      <c r="BM88" s="1062"/>
      <c r="BN88" s="1062"/>
      <c r="BO88" s="1062"/>
      <c r="BP88" s="1062"/>
      <c r="BQ88" s="1062"/>
      <c r="BR88" s="1062"/>
      <c r="BS88" s="1062"/>
      <c r="BT88" s="1062"/>
      <c r="BU88" s="1062"/>
      <c r="BV88" s="1062"/>
      <c r="BW88" s="1062"/>
      <c r="BX88" s="1062"/>
      <c r="BY88" s="1062"/>
      <c r="BZ88" s="1062"/>
      <c r="CA88" s="1062"/>
      <c r="CB88" s="1062"/>
      <c r="CC88" s="1062"/>
      <c r="CD88" s="1062"/>
      <c r="CE88" s="1062"/>
      <c r="CF88" s="1062"/>
      <c r="CG88" s="1062"/>
    </row>
    <row r="89" spans="4:85" x14ac:dyDescent="0.35">
      <c r="D89" s="1039"/>
      <c r="E89" s="1039"/>
      <c r="F89" s="1039"/>
      <c r="G89" s="1039"/>
      <c r="H89" s="1039"/>
      <c r="I89" s="1039"/>
      <c r="J89" s="1039"/>
      <c r="K89" s="1039"/>
      <c r="L89" s="1039"/>
      <c r="M89" s="1039"/>
      <c r="N89" s="1044"/>
      <c r="Q89" s="1044"/>
      <c r="R89" s="1039"/>
      <c r="S89" s="1039"/>
      <c r="T89" s="1039"/>
      <c r="U89" s="1039"/>
      <c r="V89" s="1039"/>
      <c r="W89" s="1039"/>
      <c r="X89" s="1039"/>
      <c r="Y89" s="1039"/>
      <c r="Z89" s="1039"/>
      <c r="AA89" s="1039"/>
      <c r="AB89" s="1039"/>
      <c r="AC89" s="1039"/>
      <c r="AD89" s="1039"/>
      <c r="AE89" s="1039"/>
      <c r="AF89" s="1039"/>
      <c r="AG89" s="1039"/>
      <c r="AH89" s="1039"/>
      <c r="AI89" s="1039"/>
      <c r="AJ89" s="1039"/>
      <c r="AK89" s="1039"/>
      <c r="AL89" s="1039"/>
      <c r="AM89" s="1039"/>
      <c r="AN89" s="1039"/>
      <c r="AO89" s="1039"/>
      <c r="AP89" s="1039"/>
      <c r="AQ89" s="1039"/>
      <c r="AR89" s="1039"/>
      <c r="AS89" s="1039"/>
      <c r="AT89" s="1039"/>
      <c r="AU89" s="1039"/>
      <c r="AV89" s="1039"/>
      <c r="AW89" s="1039"/>
      <c r="AX89" s="1039"/>
      <c r="AY89" s="1039"/>
      <c r="AZ89" s="1039"/>
      <c r="BA89" s="1039"/>
      <c r="BB89" s="1039"/>
      <c r="BC89" s="1039"/>
      <c r="BD89" s="1039"/>
      <c r="BE89" s="1039"/>
      <c r="BF89" s="1039"/>
      <c r="BG89" s="1039"/>
      <c r="BH89" s="1039"/>
      <c r="BL89" s="1062"/>
      <c r="BM89" s="1062"/>
      <c r="BN89" s="1062"/>
      <c r="BO89" s="1062"/>
      <c r="BP89" s="1062"/>
      <c r="BQ89" s="1062"/>
      <c r="BR89" s="1062"/>
      <c r="BS89" s="1062"/>
      <c r="BT89" s="1062"/>
      <c r="BU89" s="1062"/>
      <c r="BV89" s="1062"/>
      <c r="BW89" s="1062"/>
      <c r="BX89" s="1062"/>
      <c r="BY89" s="1062"/>
      <c r="BZ89" s="1062"/>
      <c r="CA89" s="1062"/>
      <c r="CB89" s="1062"/>
      <c r="CC89" s="1062"/>
      <c r="CD89" s="1062"/>
      <c r="CE89" s="1062"/>
      <c r="CF89" s="1062"/>
      <c r="CG89" s="1062"/>
    </row>
    <row r="90" spans="4:85" x14ac:dyDescent="0.35">
      <c r="D90" s="1039"/>
      <c r="E90" s="1039"/>
      <c r="F90" s="1039"/>
      <c r="G90" s="1039"/>
      <c r="H90" s="1039"/>
      <c r="I90" s="1039"/>
      <c r="J90" s="1039"/>
      <c r="K90" s="1039"/>
      <c r="L90" s="1039"/>
      <c r="M90" s="1039"/>
      <c r="N90" s="1044"/>
      <c r="Q90" s="1044"/>
      <c r="R90" s="1039"/>
      <c r="S90" s="1039"/>
      <c r="T90" s="1039"/>
      <c r="U90" s="1039"/>
      <c r="V90" s="1039"/>
      <c r="W90" s="1039"/>
      <c r="X90" s="1039"/>
      <c r="Y90" s="1039"/>
      <c r="Z90" s="1039"/>
      <c r="AA90" s="1039"/>
      <c r="AB90" s="1039"/>
      <c r="AC90" s="1039"/>
      <c r="AD90" s="1039"/>
      <c r="AE90" s="1039"/>
      <c r="AF90" s="1039"/>
      <c r="AG90" s="1039"/>
      <c r="AH90" s="1039"/>
      <c r="AI90" s="1039"/>
      <c r="AJ90" s="1039"/>
      <c r="AK90" s="1039"/>
      <c r="AL90" s="1039"/>
      <c r="AM90" s="1039"/>
      <c r="AN90" s="1039"/>
      <c r="AO90" s="1039"/>
      <c r="AP90" s="1039"/>
      <c r="AQ90" s="1039"/>
      <c r="AR90" s="1039"/>
      <c r="AS90" s="1039"/>
      <c r="AT90" s="1039"/>
      <c r="AU90" s="1039"/>
      <c r="AV90" s="1039"/>
      <c r="AW90" s="1039"/>
      <c r="AX90" s="1039"/>
      <c r="AY90" s="1039"/>
      <c r="AZ90" s="1039"/>
      <c r="BA90" s="1039"/>
      <c r="BB90" s="1039"/>
      <c r="BC90" s="1039"/>
      <c r="BD90" s="1039"/>
      <c r="BE90" s="1039"/>
      <c r="BF90" s="1039"/>
      <c r="BG90" s="1039"/>
      <c r="BH90" s="1039"/>
      <c r="BL90" s="1062"/>
      <c r="BM90" s="1062"/>
      <c r="BN90" s="1062"/>
      <c r="BO90" s="1062"/>
      <c r="BP90" s="1062"/>
      <c r="BQ90" s="1062"/>
      <c r="BR90" s="1062"/>
      <c r="BS90" s="1062"/>
      <c r="BT90" s="1062"/>
      <c r="BU90" s="1062"/>
      <c r="BV90" s="1062"/>
      <c r="BW90" s="1062"/>
      <c r="BX90" s="1062"/>
      <c r="BY90" s="1062"/>
      <c r="BZ90" s="1062"/>
      <c r="CA90" s="1062"/>
      <c r="CB90" s="1062"/>
      <c r="CC90" s="1062"/>
      <c r="CD90" s="1062"/>
      <c r="CE90" s="1062"/>
      <c r="CF90" s="1062"/>
      <c r="CG90" s="1062"/>
    </row>
    <row r="91" spans="4:85" x14ac:dyDescent="0.35">
      <c r="D91" s="1038"/>
      <c r="E91" s="1038"/>
      <c r="F91" s="1038"/>
      <c r="G91" s="1038"/>
      <c r="H91" s="1041"/>
      <c r="I91" s="1038"/>
      <c r="J91" s="1038"/>
      <c r="K91" s="1038"/>
      <c r="L91" s="1038"/>
      <c r="M91" s="1038"/>
      <c r="N91" s="1044"/>
      <c r="Q91" s="1044"/>
    </row>
    <row r="92" spans="4:85" x14ac:dyDescent="0.35">
      <c r="D92" s="1038"/>
      <c r="E92" s="1038"/>
      <c r="F92" s="1038"/>
      <c r="G92" s="1038"/>
      <c r="H92" s="1041"/>
      <c r="I92" s="1038"/>
      <c r="J92" s="1038"/>
      <c r="K92" s="1038"/>
      <c r="L92" s="1038"/>
      <c r="M92" s="1038"/>
      <c r="N92" s="1044"/>
      <c r="Q92" s="1044"/>
    </row>
    <row r="93" spans="4:85" x14ac:dyDescent="0.35">
      <c r="D93" s="1038"/>
      <c r="E93" s="1038"/>
      <c r="F93" s="1038"/>
      <c r="G93" s="1038"/>
      <c r="H93" s="1041"/>
      <c r="I93" s="1038"/>
      <c r="J93" s="1038"/>
      <c r="K93" s="1038"/>
      <c r="L93" s="1038"/>
      <c r="M93" s="1038"/>
      <c r="N93" s="1044"/>
      <c r="Q93" s="1044"/>
    </row>
    <row r="94" spans="4:85" x14ac:dyDescent="0.35">
      <c r="D94" s="1038"/>
      <c r="E94" s="1038"/>
      <c r="F94" s="1038"/>
      <c r="G94" s="1038"/>
      <c r="H94" s="1041"/>
      <c r="I94" s="1038"/>
      <c r="J94" s="1038"/>
      <c r="K94" s="1038"/>
      <c r="L94" s="1038"/>
      <c r="M94" s="1038"/>
      <c r="N94" s="1044"/>
      <c r="Q94" s="1044"/>
    </row>
    <row r="95" spans="4:85" x14ac:dyDescent="0.35">
      <c r="D95" s="1038"/>
      <c r="E95" s="1038"/>
      <c r="F95" s="1038"/>
      <c r="G95" s="1038"/>
      <c r="H95" s="1041"/>
      <c r="I95" s="1038"/>
      <c r="J95" s="1038"/>
      <c r="K95" s="1038"/>
      <c r="L95" s="1038"/>
      <c r="M95" s="1038"/>
      <c r="N95" s="1044"/>
      <c r="Q95" s="1044"/>
    </row>
    <row r="96" spans="4:85" x14ac:dyDescent="0.35">
      <c r="D96" s="1038"/>
      <c r="E96" s="1038"/>
      <c r="F96" s="1038"/>
      <c r="G96" s="1038"/>
      <c r="H96" s="1041"/>
      <c r="I96" s="1038"/>
      <c r="J96" s="1038"/>
      <c r="K96" s="1038"/>
      <c r="L96" s="1038"/>
      <c r="M96" s="1038"/>
      <c r="N96" s="1044"/>
      <c r="Q96" s="1044"/>
    </row>
    <row r="97" spans="4:17" x14ac:dyDescent="0.35">
      <c r="D97" s="1038"/>
      <c r="E97" s="1038"/>
      <c r="F97" s="1038"/>
      <c r="G97" s="1038"/>
      <c r="H97" s="1041"/>
      <c r="I97" s="1038"/>
      <c r="J97" s="1038"/>
      <c r="K97" s="1038"/>
      <c r="L97" s="1038"/>
      <c r="M97" s="1038"/>
      <c r="N97" s="1044"/>
      <c r="Q97" s="1044"/>
    </row>
    <row r="98" spans="4:17" x14ac:dyDescent="0.35">
      <c r="D98" s="1038"/>
      <c r="E98" s="1038"/>
      <c r="F98" s="1038"/>
      <c r="G98" s="1038"/>
      <c r="H98" s="1041"/>
      <c r="I98" s="1038"/>
      <c r="J98" s="1038"/>
      <c r="K98" s="1038"/>
      <c r="L98" s="1038"/>
      <c r="M98" s="1038"/>
      <c r="N98" s="1044"/>
      <c r="Q98" s="1044"/>
    </row>
    <row r="99" spans="4:17" x14ac:dyDescent="0.35">
      <c r="D99" s="1038"/>
      <c r="E99" s="1038"/>
      <c r="F99" s="1038"/>
      <c r="G99" s="1038"/>
      <c r="H99" s="1041"/>
      <c r="I99" s="1038"/>
      <c r="J99" s="1038"/>
      <c r="K99" s="1038"/>
      <c r="L99" s="1038"/>
      <c r="M99" s="1038"/>
      <c r="N99" s="1044"/>
      <c r="Q99" s="1044"/>
    </row>
    <row r="100" spans="4:17" x14ac:dyDescent="0.35">
      <c r="N100" s="1044"/>
      <c r="Q100" s="1044"/>
    </row>
    <row r="101" spans="4:17" x14ac:dyDescent="0.35">
      <c r="N101" s="1044"/>
      <c r="Q101" s="1044"/>
    </row>
  </sheetData>
  <phoneticPr fontId="25" type="noConversion"/>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14A8E-FF26-4458-9B9A-C63EDBFF26F4}">
  <dimension ref="B1:CD69"/>
  <sheetViews>
    <sheetView showGridLines="0" zoomScale="104" zoomScaleNormal="104" workbookViewId="0">
      <pane xSplit="2" ySplit="4" topLeftCell="C34" activePane="bottomRight" state="frozen"/>
      <selection activeCell="H61" sqref="H61"/>
      <selection pane="topRight" activeCell="H61" sqref="H61"/>
      <selection pane="bottomLeft" activeCell="H61" sqref="H61"/>
      <selection pane="bottomRight" activeCell="B1" sqref="B1"/>
    </sheetView>
  </sheetViews>
  <sheetFormatPr defaultColWidth="38.7265625" defaultRowHeight="10" x14ac:dyDescent="0.2"/>
  <cols>
    <col min="1" max="1" width="11.26953125" style="1035" customWidth="1"/>
    <col min="2" max="2" width="30.453125" style="1038" bestFit="1" customWidth="1"/>
    <col min="3" max="3" width="4.81640625" style="1038" customWidth="1"/>
    <col min="4" max="12" width="4.81640625" style="1038" bestFit="1" customWidth="1"/>
    <col min="13" max="13" width="5" style="1038" customWidth="1"/>
    <col min="14" max="14" width="9.7265625" style="1038" customWidth="1"/>
    <col min="15" max="15" width="11" style="1038" customWidth="1"/>
    <col min="16" max="16" width="3" style="1038" customWidth="1"/>
    <col min="17" max="59" width="8.7265625" style="1038" customWidth="1"/>
    <col min="60" max="60" width="7.7265625" style="1038" customWidth="1"/>
    <col min="61" max="82" width="8.7265625" style="1038" customWidth="1"/>
    <col min="83" max="16384" width="38.7265625" style="1035"/>
  </cols>
  <sheetData>
    <row r="1" spans="2:82" ht="10.5" x14ac:dyDescent="0.2">
      <c r="B1" s="978" t="s">
        <v>247</v>
      </c>
    </row>
    <row r="4" spans="2:82" s="1066" customFormat="1" ht="45.75" customHeight="1" x14ac:dyDescent="0.35">
      <c r="B4" s="1095" t="s">
        <v>120</v>
      </c>
      <c r="C4" s="982">
        <v>2015</v>
      </c>
      <c r="D4" s="982">
        <v>2016</v>
      </c>
      <c r="E4" s="982">
        <v>2017</v>
      </c>
      <c r="F4" s="982">
        <v>2018</v>
      </c>
      <c r="G4" s="982">
        <v>2019</v>
      </c>
      <c r="H4" s="982">
        <v>2020</v>
      </c>
      <c r="I4" s="982">
        <v>2021</v>
      </c>
      <c r="J4" s="982">
        <v>2022</v>
      </c>
      <c r="K4" s="982">
        <v>2023</v>
      </c>
      <c r="L4" s="982">
        <v>2024</v>
      </c>
      <c r="M4" s="982" t="s">
        <v>236</v>
      </c>
      <c r="N4" s="1027" t="s">
        <v>251</v>
      </c>
      <c r="O4" s="1027" t="s">
        <v>252</v>
      </c>
      <c r="P4" s="982"/>
      <c r="Q4" s="982" t="s">
        <v>20</v>
      </c>
      <c r="R4" s="982" t="s">
        <v>34</v>
      </c>
      <c r="S4" s="982" t="s">
        <v>45</v>
      </c>
      <c r="T4" s="982" t="s">
        <v>46</v>
      </c>
      <c r="U4" s="982" t="s">
        <v>48</v>
      </c>
      <c r="V4" s="982" t="s">
        <v>49</v>
      </c>
      <c r="W4" s="982" t="s">
        <v>53</v>
      </c>
      <c r="X4" s="982" t="s">
        <v>54</v>
      </c>
      <c r="Y4" s="982" t="s">
        <v>55</v>
      </c>
      <c r="Z4" s="982" t="s">
        <v>56</v>
      </c>
      <c r="AA4" s="982" t="s">
        <v>60</v>
      </c>
      <c r="AB4" s="982" t="s">
        <v>61</v>
      </c>
      <c r="AC4" s="982" t="s">
        <v>62</v>
      </c>
      <c r="AD4" s="982" t="s">
        <v>63</v>
      </c>
      <c r="AE4" s="982" t="s">
        <v>67</v>
      </c>
      <c r="AF4" s="982" t="s">
        <v>70</v>
      </c>
      <c r="AG4" s="982" t="s">
        <v>74</v>
      </c>
      <c r="AH4" s="982" t="s">
        <v>80</v>
      </c>
      <c r="AI4" s="982" t="s">
        <v>82</v>
      </c>
      <c r="AJ4" s="982" t="s">
        <v>88</v>
      </c>
      <c r="AK4" s="982" t="s">
        <v>89</v>
      </c>
      <c r="AL4" s="982" t="s">
        <v>87</v>
      </c>
      <c r="AM4" s="982" t="s">
        <v>90</v>
      </c>
      <c r="AN4" s="982" t="s">
        <v>107</v>
      </c>
      <c r="AO4" s="982" t="s">
        <v>124</v>
      </c>
      <c r="AP4" s="982" t="s">
        <v>132</v>
      </c>
      <c r="AQ4" s="982" t="s">
        <v>141</v>
      </c>
      <c r="AR4" s="982" t="s">
        <v>146</v>
      </c>
      <c r="AS4" s="982" t="s">
        <v>151</v>
      </c>
      <c r="AT4" s="982" t="s">
        <v>158</v>
      </c>
      <c r="AU4" s="982" t="s">
        <v>169</v>
      </c>
      <c r="AV4" s="982" t="s">
        <v>174</v>
      </c>
      <c r="AW4" s="982" t="s">
        <v>180</v>
      </c>
      <c r="AX4" s="982" t="s">
        <v>183</v>
      </c>
      <c r="AY4" s="982" t="s">
        <v>188</v>
      </c>
      <c r="AZ4" s="982" t="s">
        <v>189</v>
      </c>
      <c r="BA4" s="982" t="s">
        <v>196</v>
      </c>
      <c r="BB4" s="982" t="s">
        <v>207</v>
      </c>
      <c r="BC4" s="982" t="s">
        <v>217</v>
      </c>
      <c r="BD4" s="982" t="s">
        <v>224</v>
      </c>
      <c r="BE4" s="982" t="s">
        <v>206</v>
      </c>
      <c r="BF4" s="982" t="s">
        <v>240</v>
      </c>
      <c r="BG4" s="982" t="s">
        <v>248</v>
      </c>
      <c r="BH4" s="1027"/>
      <c r="BI4" s="982" t="s">
        <v>39</v>
      </c>
      <c r="BJ4" s="982" t="s">
        <v>40</v>
      </c>
      <c r="BK4" s="982" t="s">
        <v>47</v>
      </c>
      <c r="BL4" s="982" t="s">
        <v>50</v>
      </c>
      <c r="BM4" s="982" t="s">
        <v>57</v>
      </c>
      <c r="BN4" s="982" t="s">
        <v>59</v>
      </c>
      <c r="BO4" s="982" t="s">
        <v>64</v>
      </c>
      <c r="BP4" s="982" t="s">
        <v>66</v>
      </c>
      <c r="BQ4" s="982" t="s">
        <v>71</v>
      </c>
      <c r="BR4" s="982" t="s">
        <v>81</v>
      </c>
      <c r="BS4" s="982" t="s">
        <v>93</v>
      </c>
      <c r="BT4" s="982" t="s">
        <v>94</v>
      </c>
      <c r="BU4" s="982" t="s">
        <v>109</v>
      </c>
      <c r="BV4" s="982" t="s">
        <v>134</v>
      </c>
      <c r="BW4" s="982" t="s">
        <v>147</v>
      </c>
      <c r="BX4" s="982" t="s">
        <v>161</v>
      </c>
      <c r="BY4" s="982" t="s">
        <v>177</v>
      </c>
      <c r="BZ4" s="982" t="s">
        <v>186</v>
      </c>
      <c r="CA4" s="982" t="s">
        <v>193</v>
      </c>
      <c r="CB4" s="982" t="s">
        <v>210</v>
      </c>
      <c r="CC4" s="982" t="s">
        <v>225</v>
      </c>
      <c r="CD4" s="982" t="s">
        <v>230</v>
      </c>
    </row>
    <row r="5" spans="2:82" ht="10.5" x14ac:dyDescent="0.2">
      <c r="B5" s="989"/>
      <c r="C5" s="990"/>
      <c r="D5" s="990"/>
      <c r="E5" s="990"/>
      <c r="F5" s="990"/>
      <c r="G5" s="990"/>
      <c r="H5" s="990"/>
      <c r="I5" s="990"/>
      <c r="J5" s="990"/>
      <c r="K5" s="990"/>
      <c r="L5" s="990"/>
      <c r="M5" s="990"/>
      <c r="N5" s="1067"/>
      <c r="O5" s="1067"/>
      <c r="Q5" s="1068"/>
      <c r="R5" s="1069"/>
      <c r="S5" s="1069"/>
      <c r="T5" s="1069"/>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69"/>
      <c r="AX5" s="1069"/>
      <c r="AY5" s="1069"/>
      <c r="AZ5" s="1069"/>
      <c r="BA5" s="1069"/>
      <c r="BB5" s="1069"/>
      <c r="BC5" s="1069"/>
      <c r="BD5" s="1069"/>
      <c r="BE5" s="1069"/>
      <c r="BF5" s="1069"/>
      <c r="BG5" s="1069"/>
      <c r="BH5" s="1070"/>
      <c r="BI5" s="1070"/>
      <c r="BJ5" s="1070"/>
      <c r="BK5" s="1070"/>
      <c r="BL5" s="1070"/>
      <c r="BM5" s="1070"/>
      <c r="BN5" s="1070"/>
      <c r="BO5" s="1070"/>
      <c r="BP5" s="1070"/>
      <c r="BQ5" s="1070"/>
      <c r="BR5" s="1070"/>
      <c r="BS5" s="1070"/>
      <c r="BT5" s="1070"/>
      <c r="BU5" s="1070"/>
      <c r="BV5" s="1070"/>
      <c r="BW5" s="1070"/>
      <c r="BX5" s="1070"/>
      <c r="BY5" s="1070"/>
      <c r="BZ5" s="1070"/>
      <c r="CA5" s="1070"/>
      <c r="CB5" s="1070"/>
      <c r="CC5" s="1070"/>
      <c r="CD5" s="1070"/>
    </row>
    <row r="6" spans="2:82" ht="10.5" x14ac:dyDescent="0.25">
      <c r="B6" s="1071" t="s">
        <v>27</v>
      </c>
      <c r="C6" s="1072">
        <v>3250</v>
      </c>
      <c r="D6" s="1072">
        <v>3350</v>
      </c>
      <c r="E6" s="1072">
        <v>3290</v>
      </c>
      <c r="F6" s="1072">
        <v>3115</v>
      </c>
      <c r="G6" s="1072">
        <v>2688.7087494770058</v>
      </c>
      <c r="H6" s="1072">
        <v>2209.4285626049455</v>
      </c>
      <c r="I6" s="1072">
        <v>2451.4879597046092</v>
      </c>
      <c r="J6" s="1072">
        <v>2774.6253977103402</v>
      </c>
      <c r="K6" s="1072">
        <v>3203.1072781814055</v>
      </c>
      <c r="L6" s="1072">
        <v>3106.0959185475031</v>
      </c>
      <c r="M6" s="1072">
        <v>3051.7031536826389</v>
      </c>
      <c r="N6" s="1073">
        <v>-3.0286640817407062E-2</v>
      </c>
      <c r="O6" s="1073">
        <v>-1.7511617893081644E-2</v>
      </c>
      <c r="P6" s="1032"/>
      <c r="Q6" s="1074">
        <v>755</v>
      </c>
      <c r="R6" s="1074">
        <v>800</v>
      </c>
      <c r="S6" s="1074">
        <v>835</v>
      </c>
      <c r="T6" s="1074">
        <v>830</v>
      </c>
      <c r="U6" s="1074">
        <v>765</v>
      </c>
      <c r="V6" s="1074">
        <v>825</v>
      </c>
      <c r="W6" s="1074">
        <v>860</v>
      </c>
      <c r="X6" s="1074">
        <v>865</v>
      </c>
      <c r="Y6" s="1074">
        <v>780</v>
      </c>
      <c r="Z6" s="1074">
        <v>840</v>
      </c>
      <c r="AA6" s="1074">
        <v>845</v>
      </c>
      <c r="AB6" s="1074">
        <v>825</v>
      </c>
      <c r="AC6" s="1074">
        <v>785</v>
      </c>
      <c r="AD6" s="1074">
        <v>840</v>
      </c>
      <c r="AE6" s="1074">
        <v>795</v>
      </c>
      <c r="AF6" s="1074">
        <v>810</v>
      </c>
      <c r="AG6" s="1074">
        <v>730</v>
      </c>
      <c r="AH6" s="1074">
        <v>775</v>
      </c>
      <c r="AI6" s="1074">
        <v>713.01186492927536</v>
      </c>
      <c r="AJ6" s="1074">
        <v>697.42712858780874</v>
      </c>
      <c r="AK6" s="1074">
        <v>629.72352509236475</v>
      </c>
      <c r="AL6" s="1074">
        <v>648.5462308675568</v>
      </c>
      <c r="AM6" s="1074">
        <v>589.96301264410056</v>
      </c>
      <c r="AN6" s="1074">
        <v>346.07822336731931</v>
      </c>
      <c r="AO6" s="1074">
        <v>590.01411452696129</v>
      </c>
      <c r="AP6" s="1074">
        <v>683.37321206656645</v>
      </c>
      <c r="AQ6" s="1074">
        <v>669.5603103747867</v>
      </c>
      <c r="AR6" s="1074">
        <v>606.72522347319216</v>
      </c>
      <c r="AS6" s="1074">
        <v>530.89017474064758</v>
      </c>
      <c r="AT6" s="1074">
        <v>644.31225111598019</v>
      </c>
      <c r="AU6" s="1074">
        <v>693.80356434566738</v>
      </c>
      <c r="AV6" s="1074">
        <v>667.6989746407894</v>
      </c>
      <c r="AW6" s="1074">
        <v>665.95245165178881</v>
      </c>
      <c r="AX6" s="1074">
        <v>747.1704070720948</v>
      </c>
      <c r="AY6" s="1074">
        <v>810.48626457707974</v>
      </c>
      <c r="AZ6" s="1074">
        <v>812.66193631256237</v>
      </c>
      <c r="BA6" s="1074">
        <v>768.34413617170526</v>
      </c>
      <c r="BB6" s="1074">
        <v>811.61494112005835</v>
      </c>
      <c r="BC6" s="1074">
        <v>784.4476452460184</v>
      </c>
      <c r="BD6" s="1074">
        <v>781.55537449266558</v>
      </c>
      <c r="BE6" s="1074">
        <v>743.05092992422306</v>
      </c>
      <c r="BF6" s="1074">
        <v>797.0415877243239</v>
      </c>
      <c r="BG6" s="1074">
        <v>753.10741106167177</v>
      </c>
      <c r="BH6" s="1074"/>
      <c r="BI6" s="1105">
        <v>1665</v>
      </c>
      <c r="BJ6" s="1105">
        <v>1555</v>
      </c>
      <c r="BK6" s="1105">
        <v>1665</v>
      </c>
      <c r="BL6" s="1105">
        <v>1590</v>
      </c>
      <c r="BM6" s="1105">
        <v>1725</v>
      </c>
      <c r="BN6" s="1105">
        <v>1620</v>
      </c>
      <c r="BO6" s="1105">
        <v>1670</v>
      </c>
      <c r="BP6" s="1105">
        <v>1625</v>
      </c>
      <c r="BQ6" s="1105">
        <v>1605</v>
      </c>
      <c r="BR6" s="1105">
        <v>1505</v>
      </c>
      <c r="BS6" s="1105">
        <v>1410.4389935170841</v>
      </c>
      <c r="BT6" s="1105">
        <v>1278.2697559599214</v>
      </c>
      <c r="BU6" s="1105">
        <v>936.04123601141987</v>
      </c>
      <c r="BV6" s="1105">
        <v>1273.3873265935276</v>
      </c>
      <c r="BW6" s="1105">
        <v>1276.285533847979</v>
      </c>
      <c r="BX6" s="1105">
        <v>1175.2024258566278</v>
      </c>
      <c r="BY6" s="1105">
        <v>1361.5025389864568</v>
      </c>
      <c r="BZ6" s="1105">
        <v>1413.1228587238836</v>
      </c>
      <c r="CA6" s="1105">
        <v>1623.1482008896421</v>
      </c>
      <c r="CB6" s="1105">
        <v>1579.9590772917636</v>
      </c>
      <c r="CC6" s="1105">
        <v>1566.0030197386841</v>
      </c>
      <c r="CD6" s="1105">
        <v>1540.0925176485471</v>
      </c>
    </row>
    <row r="7" spans="2:82" x14ac:dyDescent="0.2">
      <c r="B7" s="989" t="s">
        <v>15</v>
      </c>
      <c r="C7" s="990">
        <v>480</v>
      </c>
      <c r="D7" s="990">
        <v>410</v>
      </c>
      <c r="E7" s="990">
        <v>390</v>
      </c>
      <c r="F7" s="990">
        <v>390</v>
      </c>
      <c r="G7" s="990">
        <v>311.01317142775196</v>
      </c>
      <c r="H7" s="990">
        <v>272.71873895642744</v>
      </c>
      <c r="I7" s="990">
        <v>339.09114218107806</v>
      </c>
      <c r="J7" s="990">
        <v>413.11108121193655</v>
      </c>
      <c r="K7" s="990">
        <v>445.69711209137949</v>
      </c>
      <c r="L7" s="990">
        <v>483.28793683869236</v>
      </c>
      <c r="M7" s="990"/>
      <c r="N7" s="1067"/>
      <c r="O7" s="1067"/>
      <c r="P7" s="990"/>
      <c r="Q7" s="1068"/>
      <c r="R7" s="1068"/>
      <c r="S7" s="1068"/>
      <c r="T7" s="1068"/>
      <c r="U7" s="1068"/>
      <c r="V7" s="1068"/>
      <c r="W7" s="1068"/>
      <c r="X7" s="1068"/>
      <c r="Y7" s="1068"/>
      <c r="Z7" s="1068"/>
      <c r="AA7" s="1068"/>
      <c r="AB7" s="1068"/>
      <c r="AC7" s="1068"/>
      <c r="AD7" s="1068"/>
      <c r="AE7" s="1068"/>
      <c r="AF7" s="1068"/>
      <c r="AG7" s="1068"/>
      <c r="AH7" s="1068"/>
      <c r="AI7" s="1068"/>
      <c r="AJ7" s="1068"/>
      <c r="AK7" s="1068"/>
      <c r="AL7" s="1068"/>
      <c r="AM7" s="1068"/>
      <c r="AN7" s="1068"/>
      <c r="AO7" s="1068"/>
      <c r="AP7" s="1068"/>
      <c r="AQ7" s="1068"/>
      <c r="AR7" s="1068"/>
      <c r="AS7" s="1068"/>
      <c r="AT7" s="1068"/>
      <c r="AU7" s="1068"/>
      <c r="AV7" s="1068"/>
      <c r="AW7" s="1068"/>
      <c r="AX7" s="1068"/>
      <c r="AY7" s="1068"/>
      <c r="AZ7" s="1068"/>
      <c r="BA7" s="1068"/>
      <c r="BB7" s="1068"/>
      <c r="BC7" s="1068"/>
      <c r="BD7" s="1068"/>
      <c r="BE7" s="1068"/>
      <c r="BF7" s="1068"/>
      <c r="BG7" s="1068"/>
      <c r="BH7" s="1068"/>
      <c r="BI7" s="1001"/>
      <c r="BJ7" s="1001"/>
      <c r="BK7" s="1001"/>
      <c r="BL7" s="1001"/>
      <c r="BM7" s="1001"/>
      <c r="BN7" s="1001"/>
      <c r="BO7" s="1001"/>
      <c r="BP7" s="1001"/>
      <c r="BQ7" s="1001"/>
      <c r="BR7" s="1001"/>
      <c r="BS7" s="1001"/>
      <c r="BT7" s="1001"/>
      <c r="BU7" s="1001"/>
      <c r="BV7" s="1001"/>
      <c r="BW7" s="1001"/>
      <c r="BX7" s="1001"/>
      <c r="BY7" s="1001"/>
      <c r="BZ7" s="1001"/>
      <c r="CA7" s="1001"/>
      <c r="CB7" s="1001"/>
      <c r="CC7" s="1001"/>
      <c r="CD7" s="1001"/>
    </row>
    <row r="8" spans="2:82" x14ac:dyDescent="0.2">
      <c r="B8" s="989" t="s">
        <v>16</v>
      </c>
      <c r="C8" s="990">
        <v>1450</v>
      </c>
      <c r="D8" s="990">
        <v>1630</v>
      </c>
      <c r="E8" s="990">
        <v>1545</v>
      </c>
      <c r="F8" s="990">
        <v>1340</v>
      </c>
      <c r="G8" s="990">
        <v>1354.4622440666467</v>
      </c>
      <c r="H8" s="990">
        <v>987.55905412297</v>
      </c>
      <c r="I8" s="990">
        <v>926.8815978998781</v>
      </c>
      <c r="J8" s="990">
        <v>971.20095829897798</v>
      </c>
      <c r="K8" s="990">
        <v>1152.5892914612211</v>
      </c>
      <c r="L8" s="990">
        <v>987.18437700214179</v>
      </c>
      <c r="M8" s="990"/>
      <c r="N8" s="1067"/>
      <c r="O8" s="1067"/>
      <c r="P8" s="990"/>
      <c r="Q8" s="1068"/>
      <c r="R8" s="1068"/>
      <c r="S8" s="1068"/>
      <c r="T8" s="1068"/>
      <c r="U8" s="1068"/>
      <c r="V8" s="1068"/>
      <c r="W8" s="1068"/>
      <c r="X8" s="1068"/>
      <c r="Y8" s="1068"/>
      <c r="Z8" s="1068"/>
      <c r="AA8" s="1068"/>
      <c r="AB8" s="1068"/>
      <c r="AC8" s="1068"/>
      <c r="AD8" s="1068"/>
      <c r="AE8" s="1068"/>
      <c r="AF8" s="1068"/>
      <c r="AG8" s="1068"/>
      <c r="AH8" s="1068"/>
      <c r="AI8" s="1068"/>
      <c r="AJ8" s="1068"/>
      <c r="AK8" s="1068"/>
      <c r="AL8" s="1068"/>
      <c r="AM8" s="1068"/>
      <c r="AN8" s="1068"/>
      <c r="AO8" s="1068"/>
      <c r="AP8" s="1068"/>
      <c r="AQ8" s="1068"/>
      <c r="AR8" s="1068"/>
      <c r="AS8" s="1068"/>
      <c r="AT8" s="1068"/>
      <c r="AU8" s="1068"/>
      <c r="AV8" s="1068"/>
      <c r="AW8" s="1068"/>
      <c r="AX8" s="1068"/>
      <c r="AY8" s="1068"/>
      <c r="AZ8" s="1068"/>
      <c r="BA8" s="1068"/>
      <c r="BB8" s="1068"/>
      <c r="BC8" s="1068"/>
      <c r="BD8" s="1068"/>
      <c r="BE8" s="1068"/>
      <c r="BF8" s="1068"/>
      <c r="BG8" s="1068"/>
      <c r="BH8" s="1068"/>
      <c r="BI8" s="1001"/>
      <c r="BJ8" s="1001"/>
      <c r="BK8" s="1001"/>
      <c r="BL8" s="1001"/>
      <c r="BM8" s="1001"/>
      <c r="BN8" s="1001"/>
      <c r="BO8" s="1001"/>
      <c r="BP8" s="1001"/>
      <c r="BQ8" s="1001"/>
      <c r="BR8" s="1001"/>
      <c r="BS8" s="1001"/>
      <c r="BT8" s="1001"/>
      <c r="BU8" s="1001"/>
      <c r="BV8" s="1001"/>
      <c r="BW8" s="1001"/>
      <c r="BX8" s="1001"/>
      <c r="BY8" s="1001"/>
      <c r="BZ8" s="1001"/>
      <c r="CA8" s="1001"/>
      <c r="CB8" s="1001"/>
      <c r="CC8" s="1001"/>
      <c r="CD8" s="1001"/>
    </row>
    <row r="9" spans="2:82" x14ac:dyDescent="0.2">
      <c r="B9" s="989" t="s">
        <v>17</v>
      </c>
      <c r="C9" s="990">
        <v>510</v>
      </c>
      <c r="D9" s="990">
        <v>450</v>
      </c>
      <c r="E9" s="990">
        <v>435</v>
      </c>
      <c r="F9" s="990">
        <v>425</v>
      </c>
      <c r="G9" s="990">
        <v>284.07239960810278</v>
      </c>
      <c r="H9" s="990">
        <v>227.57491697992376</v>
      </c>
      <c r="I9" s="990">
        <v>250.0194307782711</v>
      </c>
      <c r="J9" s="990">
        <v>244.96626360640701</v>
      </c>
      <c r="K9" s="990">
        <v>289.01757560759069</v>
      </c>
      <c r="L9" s="990">
        <v>298.25321030352262</v>
      </c>
      <c r="M9" s="990"/>
      <c r="N9" s="1067"/>
      <c r="O9" s="1067"/>
      <c r="P9" s="990"/>
      <c r="Q9" s="1068"/>
      <c r="R9" s="1068"/>
      <c r="S9" s="1068"/>
      <c r="T9" s="1068"/>
      <c r="U9" s="1068"/>
      <c r="V9" s="1068"/>
      <c r="W9" s="1068"/>
      <c r="X9" s="1068"/>
      <c r="Y9" s="1068"/>
      <c r="Z9" s="1068"/>
      <c r="AA9" s="1068"/>
      <c r="AB9" s="1068"/>
      <c r="AC9" s="1068"/>
      <c r="AD9" s="1068"/>
      <c r="AE9" s="1068"/>
      <c r="AF9" s="1068"/>
      <c r="AG9" s="1068"/>
      <c r="AH9" s="1068"/>
      <c r="AI9" s="1068"/>
      <c r="AJ9" s="1068"/>
      <c r="AK9" s="1068"/>
      <c r="AL9" s="1068"/>
      <c r="AM9" s="1068"/>
      <c r="AN9" s="1068"/>
      <c r="AO9" s="1068"/>
      <c r="AP9" s="1068"/>
      <c r="AQ9" s="1068"/>
      <c r="AR9" s="1068"/>
      <c r="AS9" s="1068"/>
      <c r="AT9" s="1068"/>
      <c r="AU9" s="1068"/>
      <c r="AV9" s="1068"/>
      <c r="AW9" s="1068"/>
      <c r="AX9" s="1068"/>
      <c r="AY9" s="1068"/>
      <c r="AZ9" s="1068"/>
      <c r="BA9" s="1068"/>
      <c r="BB9" s="1068"/>
      <c r="BC9" s="1068"/>
      <c r="BD9" s="1068"/>
      <c r="BE9" s="1068"/>
      <c r="BF9" s="1068"/>
      <c r="BG9" s="1068"/>
      <c r="BH9" s="1068"/>
      <c r="BI9" s="1001"/>
      <c r="BJ9" s="1001"/>
      <c r="BK9" s="1001"/>
      <c r="BL9" s="1001"/>
      <c r="BM9" s="1001"/>
      <c r="BN9" s="1001"/>
      <c r="BO9" s="1001"/>
      <c r="BP9" s="1001"/>
      <c r="BQ9" s="1001"/>
      <c r="BR9" s="1001"/>
      <c r="BS9" s="1001"/>
      <c r="BT9" s="1001"/>
      <c r="BU9" s="1001"/>
      <c r="BV9" s="1001"/>
      <c r="BW9" s="1001"/>
      <c r="BX9" s="1001"/>
      <c r="BY9" s="1001"/>
      <c r="BZ9" s="1001"/>
      <c r="CA9" s="1001"/>
      <c r="CB9" s="1001"/>
      <c r="CC9" s="1001"/>
      <c r="CD9" s="1001"/>
    </row>
    <row r="10" spans="2:82" x14ac:dyDescent="0.2">
      <c r="B10" s="989" t="s">
        <v>18</v>
      </c>
      <c r="C10" s="990">
        <v>145</v>
      </c>
      <c r="D10" s="990">
        <v>195</v>
      </c>
      <c r="E10" s="990">
        <v>230</v>
      </c>
      <c r="F10" s="990">
        <v>220</v>
      </c>
      <c r="G10" s="990">
        <v>162.37748109957064</v>
      </c>
      <c r="H10" s="990">
        <v>240.79028762038939</v>
      </c>
      <c r="I10" s="990">
        <v>342.44261132430961</v>
      </c>
      <c r="J10" s="990">
        <v>434.46292733736232</v>
      </c>
      <c r="K10" s="990">
        <v>551.33550583637339</v>
      </c>
      <c r="L10" s="990">
        <v>531.1303764387344</v>
      </c>
      <c r="M10" s="990"/>
      <c r="N10" s="1067"/>
      <c r="O10" s="1067"/>
      <c r="P10" s="990"/>
      <c r="Q10" s="1068"/>
      <c r="R10" s="1068"/>
      <c r="S10" s="1068"/>
      <c r="T10" s="1068"/>
      <c r="U10" s="1068"/>
      <c r="V10" s="1068"/>
      <c r="W10" s="1068"/>
      <c r="X10" s="1068"/>
      <c r="Y10" s="1068"/>
      <c r="Z10" s="1068"/>
      <c r="AA10" s="1068"/>
      <c r="AB10" s="1068"/>
      <c r="AC10" s="1068"/>
      <c r="AD10" s="1068"/>
      <c r="AE10" s="1068"/>
      <c r="AF10" s="1068"/>
      <c r="AG10" s="1068"/>
      <c r="AH10" s="1068"/>
      <c r="AI10" s="1068"/>
      <c r="AJ10" s="1068"/>
      <c r="AK10" s="1068"/>
      <c r="AL10" s="1068"/>
      <c r="AM10" s="1068"/>
      <c r="AN10" s="1068"/>
      <c r="AO10" s="1068"/>
      <c r="AP10" s="1068"/>
      <c r="AQ10" s="1068"/>
      <c r="AR10" s="1068"/>
      <c r="AS10" s="1068"/>
      <c r="AT10" s="1068"/>
      <c r="AU10" s="1068"/>
      <c r="AV10" s="1068"/>
      <c r="AW10" s="1068"/>
      <c r="AX10" s="1068"/>
      <c r="AY10" s="1068"/>
      <c r="AZ10" s="1068"/>
      <c r="BA10" s="1068"/>
      <c r="BB10" s="1068"/>
      <c r="BC10" s="1068"/>
      <c r="BD10" s="1068"/>
      <c r="BE10" s="1068"/>
      <c r="BF10" s="1068"/>
      <c r="BG10" s="1068"/>
      <c r="BH10" s="1068"/>
      <c r="BI10" s="1001"/>
      <c r="BJ10" s="1001"/>
      <c r="BK10" s="1001"/>
      <c r="BL10" s="1001"/>
      <c r="BM10" s="1001"/>
      <c r="BN10" s="1001"/>
      <c r="BO10" s="1001"/>
      <c r="BP10" s="1001"/>
      <c r="BQ10" s="1001"/>
      <c r="BR10" s="1001"/>
      <c r="BS10" s="1001"/>
      <c r="BT10" s="1001"/>
      <c r="BU10" s="1001"/>
      <c r="BV10" s="1001"/>
      <c r="BW10" s="1001"/>
      <c r="BX10" s="1001"/>
      <c r="BY10" s="1001"/>
      <c r="BZ10" s="1001"/>
      <c r="CA10" s="1001"/>
      <c r="CB10" s="1001"/>
      <c r="CC10" s="1001"/>
      <c r="CD10" s="1001"/>
    </row>
    <row r="11" spans="2:82" x14ac:dyDescent="0.2">
      <c r="B11" s="989" t="s">
        <v>21</v>
      </c>
      <c r="C11" s="990">
        <v>180</v>
      </c>
      <c r="D11" s="990">
        <v>170</v>
      </c>
      <c r="E11" s="990">
        <v>175</v>
      </c>
      <c r="F11" s="990">
        <v>200</v>
      </c>
      <c r="G11" s="990" t="s">
        <v>116</v>
      </c>
      <c r="H11" s="990" t="s">
        <v>116</v>
      </c>
      <c r="I11" s="990" t="s">
        <v>116</v>
      </c>
      <c r="J11" s="990" t="s">
        <v>116</v>
      </c>
      <c r="K11" s="990" t="s">
        <v>116</v>
      </c>
      <c r="L11" s="990" t="s">
        <v>116</v>
      </c>
      <c r="M11" s="990"/>
      <c r="N11" s="1067"/>
      <c r="O11" s="1067"/>
      <c r="P11" s="990"/>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c r="AU11" s="1068"/>
      <c r="AV11" s="1068"/>
      <c r="AW11" s="1068"/>
      <c r="AX11" s="1068"/>
      <c r="AY11" s="1068"/>
      <c r="AZ11" s="1068"/>
      <c r="BA11" s="1068"/>
      <c r="BB11" s="1068"/>
      <c r="BC11" s="1068"/>
      <c r="BD11" s="1068"/>
      <c r="BE11" s="1068"/>
      <c r="BF11" s="1068"/>
      <c r="BG11" s="1068"/>
      <c r="BH11" s="1068"/>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row>
    <row r="12" spans="2:82" x14ac:dyDescent="0.2">
      <c r="B12" s="1075" t="s">
        <v>19</v>
      </c>
      <c r="C12" s="992">
        <v>485</v>
      </c>
      <c r="D12" s="992">
        <v>495</v>
      </c>
      <c r="E12" s="992">
        <v>515</v>
      </c>
      <c r="F12" s="992">
        <v>540</v>
      </c>
      <c r="G12" s="992">
        <v>576.78345327493344</v>
      </c>
      <c r="H12" s="992">
        <v>480.78556492523501</v>
      </c>
      <c r="I12" s="992">
        <v>593.05317752107226</v>
      </c>
      <c r="J12" s="992">
        <v>710.88416725565651</v>
      </c>
      <c r="K12" s="992">
        <v>764.46779318484084</v>
      </c>
      <c r="L12" s="992">
        <v>806.240017964412</v>
      </c>
      <c r="M12" s="992"/>
      <c r="N12" s="1076"/>
      <c r="O12" s="1076"/>
      <c r="P12" s="990"/>
      <c r="Q12" s="1077"/>
      <c r="R12" s="1077"/>
      <c r="S12" s="1077"/>
      <c r="T12" s="1077"/>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c r="AT12" s="1077"/>
      <c r="AU12" s="1077"/>
      <c r="AV12" s="1077"/>
      <c r="AW12" s="1077"/>
      <c r="AX12" s="1077"/>
      <c r="AY12" s="1077"/>
      <c r="AZ12" s="1077"/>
      <c r="BA12" s="1077"/>
      <c r="BB12" s="1077"/>
      <c r="BC12" s="1077"/>
      <c r="BD12" s="1077"/>
      <c r="BE12" s="1077"/>
      <c r="BF12" s="1077"/>
      <c r="BG12" s="1077"/>
      <c r="BH12" s="1077"/>
      <c r="BI12" s="1106"/>
      <c r="BJ12" s="1106"/>
      <c r="BK12" s="1106"/>
      <c r="BL12" s="1106"/>
      <c r="BM12" s="1106"/>
      <c r="BN12" s="1106"/>
      <c r="BO12" s="1106"/>
      <c r="BP12" s="1106"/>
      <c r="BQ12" s="1106"/>
      <c r="BR12" s="1106"/>
      <c r="BS12" s="1106"/>
      <c r="BT12" s="1106"/>
      <c r="BU12" s="1106"/>
      <c r="BV12" s="1106"/>
      <c r="BW12" s="1106"/>
      <c r="BX12" s="1106"/>
      <c r="BY12" s="1106"/>
      <c r="BZ12" s="1106"/>
      <c r="CA12" s="1106"/>
      <c r="CB12" s="1106"/>
      <c r="CC12" s="1106"/>
      <c r="CD12" s="1106"/>
    </row>
    <row r="13" spans="2:82" ht="10.5" x14ac:dyDescent="0.25">
      <c r="B13" s="1071" t="s">
        <v>5</v>
      </c>
      <c r="C13" s="1072">
        <v>2840</v>
      </c>
      <c r="D13" s="1072">
        <v>2505</v>
      </c>
      <c r="E13" s="1072">
        <v>2460</v>
      </c>
      <c r="F13" s="1072">
        <v>2245</v>
      </c>
      <c r="G13" s="1072">
        <v>2105.537750252664</v>
      </c>
      <c r="H13" s="1072">
        <v>1830.3464916819003</v>
      </c>
      <c r="I13" s="1072">
        <v>1952.5009481835568</v>
      </c>
      <c r="J13" s="1072">
        <v>1880.1913168917113</v>
      </c>
      <c r="K13" s="1072">
        <v>1849.4764420523534</v>
      </c>
      <c r="L13" s="1072">
        <v>2008.1682645732958</v>
      </c>
      <c r="M13" s="1072">
        <v>2114.30070495891</v>
      </c>
      <c r="N13" s="1073">
        <v>8.5803646325358418E-2</v>
      </c>
      <c r="O13" s="1073">
        <v>5.2850372281012969E-2</v>
      </c>
      <c r="P13" s="1032"/>
      <c r="Q13" s="1074">
        <v>740</v>
      </c>
      <c r="R13" s="1074">
        <v>695</v>
      </c>
      <c r="S13" s="1074">
        <v>720</v>
      </c>
      <c r="T13" s="1074">
        <v>660</v>
      </c>
      <c r="U13" s="1074">
        <v>785</v>
      </c>
      <c r="V13" s="1074">
        <v>675</v>
      </c>
      <c r="W13" s="1074">
        <v>580</v>
      </c>
      <c r="X13" s="1074">
        <v>600</v>
      </c>
      <c r="Y13" s="1074">
        <v>630</v>
      </c>
      <c r="Z13" s="1074">
        <v>700</v>
      </c>
      <c r="AA13" s="1074">
        <v>610</v>
      </c>
      <c r="AB13" s="1074">
        <v>590</v>
      </c>
      <c r="AC13" s="1074">
        <v>580</v>
      </c>
      <c r="AD13" s="1074">
        <v>680</v>
      </c>
      <c r="AE13" s="1074">
        <v>580</v>
      </c>
      <c r="AF13" s="1074">
        <v>570</v>
      </c>
      <c r="AG13" s="1074">
        <v>550</v>
      </c>
      <c r="AH13" s="1074">
        <v>560</v>
      </c>
      <c r="AI13" s="1074">
        <v>541.21125275204304</v>
      </c>
      <c r="AJ13" s="1074">
        <v>535.93402330837796</v>
      </c>
      <c r="AK13" s="1074">
        <v>529.95018102166023</v>
      </c>
      <c r="AL13" s="1074">
        <v>498.44229317058239</v>
      </c>
      <c r="AM13" s="1074">
        <v>396.63405846780205</v>
      </c>
      <c r="AN13" s="1074">
        <v>388.84279375950177</v>
      </c>
      <c r="AO13" s="1074">
        <v>511.18101744141416</v>
      </c>
      <c r="AP13" s="1074">
        <v>533.68862201318211</v>
      </c>
      <c r="AQ13" s="1074">
        <v>487.30936025685696</v>
      </c>
      <c r="AR13" s="1074">
        <v>469.95020098424459</v>
      </c>
      <c r="AS13" s="1074">
        <v>484.61517848069673</v>
      </c>
      <c r="AT13" s="1074">
        <v>510.62620846175867</v>
      </c>
      <c r="AU13" s="1074">
        <v>463.67641357595471</v>
      </c>
      <c r="AV13" s="1074">
        <v>481.61639119097839</v>
      </c>
      <c r="AW13" s="1074">
        <v>475.68321691744796</v>
      </c>
      <c r="AX13" s="1074">
        <v>459.21529520733037</v>
      </c>
      <c r="AY13" s="1074">
        <v>458.47232109952688</v>
      </c>
      <c r="AZ13" s="1074">
        <v>474.22320186972217</v>
      </c>
      <c r="BA13" s="1074">
        <v>445.84905051669261</v>
      </c>
      <c r="BB13" s="1074">
        <v>470.93186856641182</v>
      </c>
      <c r="BC13" s="1074">
        <v>488.02615000926238</v>
      </c>
      <c r="BD13" s="1074">
        <v>505.92004112955254</v>
      </c>
      <c r="BE13" s="1074">
        <v>493.01572241752893</v>
      </c>
      <c r="BF13" s="1074">
        <v>521.206351016952</v>
      </c>
      <c r="BG13" s="1074">
        <v>533.30343409521458</v>
      </c>
      <c r="BH13" s="1074"/>
      <c r="BI13" s="1105">
        <v>1565</v>
      </c>
      <c r="BJ13" s="1105">
        <v>1435</v>
      </c>
      <c r="BK13" s="1105">
        <v>1380</v>
      </c>
      <c r="BL13" s="1105">
        <v>1420</v>
      </c>
      <c r="BM13" s="1105">
        <v>1180</v>
      </c>
      <c r="BN13" s="1105">
        <v>1330</v>
      </c>
      <c r="BO13" s="1105">
        <v>1200</v>
      </c>
      <c r="BP13" s="1105">
        <v>1260</v>
      </c>
      <c r="BQ13" s="1105">
        <v>1150</v>
      </c>
      <c r="BR13" s="1105">
        <v>1110</v>
      </c>
      <c r="BS13" s="1105">
        <v>1077.1452760604211</v>
      </c>
      <c r="BT13" s="1105">
        <v>1028.3924741922426</v>
      </c>
      <c r="BU13" s="1105">
        <v>785.47685222730388</v>
      </c>
      <c r="BV13" s="1105">
        <v>1044.8696394545964</v>
      </c>
      <c r="BW13" s="1105">
        <v>957.25956124110155</v>
      </c>
      <c r="BX13" s="1105">
        <v>995.24138694245539</v>
      </c>
      <c r="BY13" s="1105">
        <v>945.29280476693316</v>
      </c>
      <c r="BZ13" s="1105">
        <v>934.89851212477834</v>
      </c>
      <c r="CA13" s="1105">
        <v>932.69552296924905</v>
      </c>
      <c r="CB13" s="1105">
        <v>916.78091908310444</v>
      </c>
      <c r="CC13" s="1105">
        <v>993.94619113881492</v>
      </c>
      <c r="CD13" s="1105">
        <v>1014.222073434481</v>
      </c>
    </row>
    <row r="14" spans="2:82" x14ac:dyDescent="0.2">
      <c r="B14" s="989" t="s">
        <v>15</v>
      </c>
      <c r="C14" s="990">
        <v>250</v>
      </c>
      <c r="D14" s="990">
        <v>265</v>
      </c>
      <c r="E14" s="990">
        <v>280</v>
      </c>
      <c r="F14" s="990">
        <v>280</v>
      </c>
      <c r="G14" s="990">
        <v>340.5</v>
      </c>
      <c r="H14" s="990">
        <v>276.5</v>
      </c>
      <c r="I14" s="990">
        <v>409</v>
      </c>
      <c r="J14" s="990">
        <v>448.25</v>
      </c>
      <c r="K14" s="990">
        <v>438</v>
      </c>
      <c r="L14" s="990">
        <v>445</v>
      </c>
      <c r="M14" s="990"/>
      <c r="N14" s="1067"/>
      <c r="O14" s="1067"/>
      <c r="P14" s="990"/>
      <c r="Q14" s="1068"/>
      <c r="R14" s="1068"/>
      <c r="S14" s="1068"/>
      <c r="T14" s="1068"/>
      <c r="U14" s="1068"/>
      <c r="V14" s="1068"/>
      <c r="W14" s="1068"/>
      <c r="X14" s="1068"/>
      <c r="Y14" s="1068"/>
      <c r="Z14" s="1068"/>
      <c r="AA14" s="1068"/>
      <c r="AB14" s="1068"/>
      <c r="AC14" s="1068"/>
      <c r="AD14" s="1068"/>
      <c r="AE14" s="1068"/>
      <c r="AF14" s="1068"/>
      <c r="AG14" s="1068"/>
      <c r="AH14" s="1068"/>
      <c r="AI14" s="1068"/>
      <c r="AJ14" s="1068"/>
      <c r="AK14" s="1068"/>
      <c r="AL14" s="1068"/>
      <c r="AM14" s="1068"/>
      <c r="AN14" s="1068"/>
      <c r="AO14" s="1068"/>
      <c r="AP14" s="1068"/>
      <c r="AQ14" s="1068"/>
      <c r="AR14" s="1068"/>
      <c r="AS14" s="1068"/>
      <c r="AT14" s="1068"/>
      <c r="AU14" s="1068"/>
      <c r="AV14" s="1068"/>
      <c r="AW14" s="1068"/>
      <c r="AX14" s="1068"/>
      <c r="AY14" s="1068"/>
      <c r="AZ14" s="1068"/>
      <c r="BA14" s="1068"/>
      <c r="BB14" s="1068"/>
      <c r="BC14" s="1068"/>
      <c r="BD14" s="1068"/>
      <c r="BE14" s="1068"/>
      <c r="BF14" s="1068"/>
      <c r="BG14" s="1068"/>
      <c r="BH14" s="1068"/>
      <c r="BI14" s="1068"/>
      <c r="BJ14" s="1068"/>
      <c r="BK14" s="1068"/>
      <c r="BL14" s="1068"/>
      <c r="BM14" s="1068"/>
      <c r="BN14" s="1068"/>
      <c r="BO14" s="1068"/>
      <c r="BP14" s="1068"/>
      <c r="BQ14" s="1068"/>
      <c r="BR14" s="1068"/>
      <c r="BS14" s="1068"/>
      <c r="BT14" s="1068"/>
      <c r="BU14" s="1068"/>
      <c r="BV14" s="1068"/>
      <c r="BW14" s="1068"/>
      <c r="BX14" s="1068"/>
      <c r="BY14" s="1068"/>
      <c r="BZ14" s="1068"/>
      <c r="CA14" s="1068"/>
      <c r="CB14" s="1068"/>
      <c r="CC14" s="1068"/>
      <c r="CD14" s="1068"/>
    </row>
    <row r="15" spans="2:82" x14ac:dyDescent="0.2">
      <c r="B15" s="989" t="s">
        <v>16</v>
      </c>
      <c r="C15" s="990">
        <v>235</v>
      </c>
      <c r="D15" s="990">
        <v>240</v>
      </c>
      <c r="E15" s="990">
        <v>250</v>
      </c>
      <c r="F15" s="990">
        <v>255</v>
      </c>
      <c r="G15" s="990">
        <v>236.75581477493773</v>
      </c>
      <c r="H15" s="990">
        <v>196.26123397258797</v>
      </c>
      <c r="I15" s="990">
        <v>259.88180757427796</v>
      </c>
      <c r="J15" s="990">
        <v>300.60613657248967</v>
      </c>
      <c r="K15" s="990">
        <v>318.84989420601767</v>
      </c>
      <c r="L15" s="990">
        <v>342.84377382323078</v>
      </c>
      <c r="M15" s="1078"/>
      <c r="N15" s="1067"/>
      <c r="O15" s="1067"/>
      <c r="P15" s="990"/>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P15" s="1068"/>
      <c r="AQ15" s="1068"/>
      <c r="AR15" s="1068"/>
      <c r="AS15" s="1068"/>
      <c r="AT15" s="1068"/>
      <c r="AU15" s="1068"/>
      <c r="AV15" s="1068"/>
      <c r="AW15" s="1068"/>
      <c r="AX15" s="1068"/>
      <c r="AY15" s="1068"/>
      <c r="AZ15" s="1068"/>
      <c r="BA15" s="1068"/>
      <c r="BB15" s="1068"/>
      <c r="BC15" s="1068"/>
      <c r="BD15" s="1068"/>
      <c r="BE15" s="1068"/>
      <c r="BF15" s="1068"/>
      <c r="BG15" s="1068"/>
      <c r="BH15" s="1068"/>
      <c r="BI15" s="1068"/>
      <c r="BJ15" s="1068"/>
      <c r="BK15" s="1068"/>
      <c r="BL15" s="1068"/>
      <c r="BM15" s="1068"/>
      <c r="BN15" s="1068"/>
      <c r="BO15" s="1068"/>
      <c r="BP15" s="1068"/>
      <c r="BQ15" s="1068"/>
      <c r="BR15" s="1068"/>
      <c r="BS15" s="1068"/>
      <c r="BT15" s="1068"/>
      <c r="BU15" s="1068"/>
      <c r="BV15" s="1068"/>
      <c r="BW15" s="1068"/>
      <c r="BX15" s="1068"/>
      <c r="BY15" s="1068"/>
      <c r="BZ15" s="1068"/>
      <c r="CA15" s="1068"/>
      <c r="CB15" s="1068"/>
      <c r="CC15" s="1068"/>
      <c r="CD15" s="1068"/>
    </row>
    <row r="16" spans="2:82" x14ac:dyDescent="0.2">
      <c r="B16" s="989" t="s">
        <v>17</v>
      </c>
      <c r="C16" s="990">
        <v>340</v>
      </c>
      <c r="D16" s="990">
        <v>335</v>
      </c>
      <c r="E16" s="990">
        <v>340</v>
      </c>
      <c r="F16" s="990">
        <v>345</v>
      </c>
      <c r="G16" s="990">
        <v>372.26277000000005</v>
      </c>
      <c r="H16" s="990">
        <v>315.79295448973193</v>
      </c>
      <c r="I16" s="990">
        <v>297.89098835219602</v>
      </c>
      <c r="J16" s="990">
        <v>332.80725923401411</v>
      </c>
      <c r="K16" s="990">
        <v>338.26493843110177</v>
      </c>
      <c r="L16" s="990">
        <v>375.51849647029479</v>
      </c>
      <c r="M16" s="990"/>
      <c r="N16" s="1067"/>
      <c r="O16" s="1067"/>
      <c r="P16" s="990"/>
      <c r="Q16" s="1068"/>
      <c r="R16" s="1068"/>
      <c r="S16" s="1068"/>
      <c r="T16" s="1068"/>
      <c r="U16" s="1068"/>
      <c r="V16" s="1068"/>
      <c r="W16" s="1068"/>
      <c r="X16" s="1068"/>
      <c r="Y16" s="1068"/>
      <c r="Z16" s="1068"/>
      <c r="AA16" s="1068"/>
      <c r="AB16" s="1068"/>
      <c r="AC16" s="1068"/>
      <c r="AD16" s="1068"/>
      <c r="AE16" s="1068"/>
      <c r="AF16" s="1068"/>
      <c r="AG16" s="1068"/>
      <c r="AH16" s="1068"/>
      <c r="AI16" s="1068"/>
      <c r="AJ16" s="1068"/>
      <c r="AK16" s="1068"/>
      <c r="AL16" s="1068"/>
      <c r="AM16" s="1068"/>
      <c r="AN16" s="1068"/>
      <c r="AO16" s="1068"/>
      <c r="AP16" s="1068"/>
      <c r="AQ16" s="1068"/>
      <c r="AR16" s="1068"/>
      <c r="AS16" s="1068"/>
      <c r="AT16" s="1068"/>
      <c r="AU16" s="1068"/>
      <c r="AV16" s="1068"/>
      <c r="AW16" s="1068"/>
      <c r="AX16" s="1068"/>
      <c r="AY16" s="1068"/>
      <c r="AZ16" s="1068"/>
      <c r="BA16" s="1068"/>
      <c r="BB16" s="1068"/>
      <c r="BC16" s="1068"/>
      <c r="BD16" s="1068"/>
      <c r="BE16" s="1068"/>
      <c r="BF16" s="1068"/>
      <c r="BG16" s="1068"/>
      <c r="BH16" s="1068"/>
      <c r="BI16" s="1068"/>
      <c r="BJ16" s="1068"/>
      <c r="BK16" s="1068"/>
      <c r="BL16" s="1068"/>
      <c r="BM16" s="1068"/>
      <c r="BN16" s="1068"/>
      <c r="BO16" s="1068"/>
      <c r="BP16" s="1068"/>
      <c r="BQ16" s="1068"/>
      <c r="BR16" s="1068"/>
      <c r="BS16" s="1068"/>
      <c r="BT16" s="1068"/>
      <c r="BU16" s="1068"/>
      <c r="BV16" s="1068"/>
      <c r="BW16" s="1068"/>
      <c r="BX16" s="1068"/>
      <c r="BY16" s="1068"/>
      <c r="BZ16" s="1068"/>
      <c r="CA16" s="1068"/>
      <c r="CB16" s="1068"/>
      <c r="CC16" s="1068"/>
      <c r="CD16" s="1068"/>
    </row>
    <row r="17" spans="2:82" x14ac:dyDescent="0.2">
      <c r="B17" s="989" t="s">
        <v>18</v>
      </c>
      <c r="C17" s="990">
        <v>1765</v>
      </c>
      <c r="D17" s="990">
        <v>1450</v>
      </c>
      <c r="E17" s="990">
        <v>1340</v>
      </c>
      <c r="F17" s="990">
        <v>1095</v>
      </c>
      <c r="G17" s="990">
        <v>871.19551282051236</v>
      </c>
      <c r="H17" s="990">
        <v>831.88593173076879</v>
      </c>
      <c r="I17" s="990">
        <v>703.39148104166634</v>
      </c>
      <c r="J17" s="990">
        <v>484.04564643253178</v>
      </c>
      <c r="K17" s="990">
        <v>407.74645252150617</v>
      </c>
      <c r="L17" s="990">
        <v>412.18005696889941</v>
      </c>
      <c r="M17" s="990"/>
      <c r="N17" s="1067"/>
      <c r="O17" s="1067"/>
      <c r="P17" s="990"/>
      <c r="Q17" s="1068"/>
      <c r="R17" s="1068"/>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1068"/>
      <c r="AS17" s="1068"/>
      <c r="AT17" s="1068"/>
      <c r="AU17" s="1068"/>
      <c r="AV17" s="1068"/>
      <c r="AW17" s="1068"/>
      <c r="AX17" s="1068"/>
      <c r="AY17" s="1068"/>
      <c r="AZ17" s="1068"/>
      <c r="BA17" s="1068"/>
      <c r="BB17" s="1068"/>
      <c r="BC17" s="1068"/>
      <c r="BD17" s="1068"/>
      <c r="BE17" s="1068"/>
      <c r="BF17" s="1068"/>
      <c r="BG17" s="1068"/>
      <c r="BH17" s="1068"/>
      <c r="BI17" s="1068"/>
      <c r="BJ17" s="1068"/>
      <c r="BK17" s="1068"/>
      <c r="BL17" s="1068"/>
      <c r="BM17" s="1068"/>
      <c r="BN17" s="1068"/>
      <c r="BO17" s="1068"/>
      <c r="BP17" s="1068"/>
      <c r="BQ17" s="1068"/>
      <c r="BR17" s="1068"/>
      <c r="BS17" s="1068"/>
      <c r="BT17" s="1068"/>
      <c r="BU17" s="1068"/>
      <c r="BV17" s="1068"/>
      <c r="BW17" s="1068"/>
      <c r="BX17" s="1068"/>
      <c r="BY17" s="1068"/>
      <c r="BZ17" s="1068"/>
      <c r="CA17" s="1068"/>
      <c r="CB17" s="1068"/>
      <c r="CC17" s="1068"/>
      <c r="CD17" s="1068"/>
    </row>
    <row r="18" spans="2:82" x14ac:dyDescent="0.2">
      <c r="B18" s="989" t="s">
        <v>21</v>
      </c>
      <c r="C18" s="990">
        <v>180</v>
      </c>
      <c r="D18" s="990">
        <v>145</v>
      </c>
      <c r="E18" s="990">
        <v>175</v>
      </c>
      <c r="F18" s="990">
        <v>195</v>
      </c>
      <c r="G18" s="990">
        <v>108.82365265721357</v>
      </c>
      <c r="H18" s="990">
        <v>58.546371488811637</v>
      </c>
      <c r="I18" s="990">
        <v>123.40867121541667</v>
      </c>
      <c r="J18" s="990">
        <v>170.71220056551812</v>
      </c>
      <c r="K18" s="990">
        <v>203.08187278584467</v>
      </c>
      <c r="L18" s="990">
        <v>266.36082890637181</v>
      </c>
      <c r="M18" s="990"/>
      <c r="N18" s="1067"/>
      <c r="O18" s="1067"/>
      <c r="P18" s="990"/>
      <c r="Q18" s="1068"/>
      <c r="R18" s="1068"/>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1068"/>
      <c r="AP18" s="1068"/>
      <c r="AQ18" s="1068"/>
      <c r="AR18" s="1068"/>
      <c r="AS18" s="1068"/>
      <c r="AT18" s="1068"/>
      <c r="AU18" s="1068"/>
      <c r="AV18" s="1068"/>
      <c r="AW18" s="1068"/>
      <c r="AX18" s="1068"/>
      <c r="AY18" s="1068"/>
      <c r="AZ18" s="1068"/>
      <c r="BA18" s="1068"/>
      <c r="BB18" s="1068"/>
      <c r="BC18" s="1068"/>
      <c r="BD18" s="1068"/>
      <c r="BE18" s="1068"/>
      <c r="BF18" s="1068"/>
      <c r="BG18" s="1068"/>
      <c r="BH18" s="1068"/>
      <c r="BI18" s="1068"/>
      <c r="BJ18" s="1068"/>
      <c r="BK18" s="1068"/>
      <c r="BL18" s="1068"/>
      <c r="BM18" s="1068"/>
      <c r="BN18" s="1068"/>
      <c r="BO18" s="1068"/>
      <c r="BP18" s="1068"/>
      <c r="BQ18" s="1068"/>
      <c r="BR18" s="1068"/>
      <c r="BS18" s="1068"/>
      <c r="BT18" s="1068"/>
      <c r="BU18" s="1068"/>
      <c r="BV18" s="1068"/>
      <c r="BW18" s="1068"/>
      <c r="BX18" s="1068"/>
      <c r="BY18" s="1068"/>
      <c r="BZ18" s="1068"/>
      <c r="CA18" s="1068"/>
      <c r="CB18" s="1068"/>
      <c r="CC18" s="1068"/>
      <c r="CD18" s="1068"/>
    </row>
    <row r="19" spans="2:82" x14ac:dyDescent="0.2">
      <c r="B19" s="1075" t="s">
        <v>19</v>
      </c>
      <c r="C19" s="992">
        <v>70</v>
      </c>
      <c r="D19" s="992">
        <v>70</v>
      </c>
      <c r="E19" s="992">
        <v>75</v>
      </c>
      <c r="F19" s="992">
        <v>75</v>
      </c>
      <c r="G19" s="992">
        <v>176</v>
      </c>
      <c r="H19" s="992">
        <v>151.35999999999999</v>
      </c>
      <c r="I19" s="992">
        <v>158.928</v>
      </c>
      <c r="J19" s="992">
        <v>143.77007408715761</v>
      </c>
      <c r="K19" s="992">
        <v>143.53328410788311</v>
      </c>
      <c r="L19" s="992">
        <v>166.26510840449899</v>
      </c>
      <c r="M19" s="992"/>
      <c r="N19" s="1076"/>
      <c r="O19" s="1076"/>
      <c r="P19" s="990"/>
      <c r="Q19" s="1077"/>
      <c r="R19" s="1077"/>
      <c r="S19" s="1077"/>
      <c r="T19" s="1077"/>
      <c r="U19" s="1077"/>
      <c r="V19" s="1077"/>
      <c r="W19" s="1077"/>
      <c r="X19" s="1077"/>
      <c r="Y19" s="1077"/>
      <c r="Z19" s="1077"/>
      <c r="AA19" s="1077"/>
      <c r="AB19" s="1077"/>
      <c r="AC19" s="1077"/>
      <c r="AD19" s="1077"/>
      <c r="AE19" s="1077"/>
      <c r="AF19" s="1077"/>
      <c r="AG19" s="1077"/>
      <c r="AH19" s="1077"/>
      <c r="AI19" s="1077"/>
      <c r="AJ19" s="1077"/>
      <c r="AK19" s="1077"/>
      <c r="AL19" s="1077"/>
      <c r="AM19" s="1077"/>
      <c r="AN19" s="1077"/>
      <c r="AO19" s="1077"/>
      <c r="AP19" s="1077"/>
      <c r="AQ19" s="1077"/>
      <c r="AR19" s="1077"/>
      <c r="AS19" s="1077"/>
      <c r="AT19" s="1077"/>
      <c r="AU19" s="1077"/>
      <c r="AV19" s="1077"/>
      <c r="AW19" s="1077"/>
      <c r="AX19" s="1077"/>
      <c r="AY19" s="1077"/>
      <c r="AZ19" s="1077"/>
      <c r="BA19" s="1077"/>
      <c r="BB19" s="1077"/>
      <c r="BC19" s="1077"/>
      <c r="BD19" s="1077"/>
      <c r="BE19" s="1077"/>
      <c r="BF19" s="1077"/>
      <c r="BG19" s="1077"/>
      <c r="BH19" s="1077"/>
      <c r="BI19" s="1077"/>
      <c r="BJ19" s="1077"/>
      <c r="BK19" s="1077"/>
      <c r="BL19" s="1077"/>
      <c r="BM19" s="1077"/>
      <c r="BN19" s="1077"/>
      <c r="BO19" s="1077"/>
      <c r="BP19" s="1077"/>
      <c r="BQ19" s="1077"/>
      <c r="BR19" s="1077"/>
      <c r="BS19" s="1077"/>
      <c r="BT19" s="1077"/>
      <c r="BU19" s="1077"/>
      <c r="BV19" s="1077"/>
      <c r="BW19" s="1077"/>
      <c r="BX19" s="1077"/>
      <c r="BY19" s="1077"/>
      <c r="BZ19" s="1077"/>
      <c r="CA19" s="1077"/>
      <c r="CB19" s="1077"/>
      <c r="CC19" s="1077"/>
      <c r="CD19" s="1077"/>
    </row>
    <row r="20" spans="2:82" ht="10.5" x14ac:dyDescent="0.25">
      <c r="B20" s="1071" t="s">
        <v>12</v>
      </c>
      <c r="C20" s="1072">
        <v>515</v>
      </c>
      <c r="D20" s="1072">
        <v>560</v>
      </c>
      <c r="E20" s="1072">
        <v>570</v>
      </c>
      <c r="F20" s="1072">
        <v>565</v>
      </c>
      <c r="G20" s="1072">
        <v>785.59649222926043</v>
      </c>
      <c r="H20" s="1072">
        <v>638.79551548241909</v>
      </c>
      <c r="I20" s="1072">
        <v>659.76466394368572</v>
      </c>
      <c r="J20" s="1072">
        <v>671.80767242704178</v>
      </c>
      <c r="K20" s="1072">
        <v>839.51118130878376</v>
      </c>
      <c r="L20" s="1072">
        <v>614.78102547065714</v>
      </c>
      <c r="M20" s="1072">
        <v>580.18852499486752</v>
      </c>
      <c r="N20" s="1073">
        <v>-0.26769167682528794</v>
      </c>
      <c r="O20" s="1073">
        <v>-5.6268002821503238E-2</v>
      </c>
      <c r="P20" s="1032"/>
      <c r="Q20" s="1074">
        <v>145</v>
      </c>
      <c r="R20" s="1074">
        <v>125</v>
      </c>
      <c r="S20" s="1074">
        <v>135</v>
      </c>
      <c r="T20" s="1074">
        <v>130</v>
      </c>
      <c r="U20" s="1074">
        <v>125</v>
      </c>
      <c r="V20" s="1074">
        <v>115</v>
      </c>
      <c r="W20" s="1074">
        <v>140</v>
      </c>
      <c r="X20" s="1074">
        <v>135</v>
      </c>
      <c r="Y20" s="1074">
        <v>165</v>
      </c>
      <c r="Z20" s="1074">
        <v>130</v>
      </c>
      <c r="AA20" s="1074">
        <v>150</v>
      </c>
      <c r="AB20" s="1074">
        <v>135</v>
      </c>
      <c r="AC20" s="1074">
        <v>160</v>
      </c>
      <c r="AD20" s="1074">
        <v>135</v>
      </c>
      <c r="AE20" s="1074">
        <v>145</v>
      </c>
      <c r="AF20" s="1074">
        <v>135</v>
      </c>
      <c r="AG20" s="1074">
        <v>155</v>
      </c>
      <c r="AH20" s="1074">
        <v>140</v>
      </c>
      <c r="AI20" s="1074">
        <v>253.9871959430032</v>
      </c>
      <c r="AJ20" s="1074">
        <v>219.04646044163951</v>
      </c>
      <c r="AK20" s="1074">
        <v>160.14955173361625</v>
      </c>
      <c r="AL20" s="1074">
        <v>152.41328411100147</v>
      </c>
      <c r="AM20" s="1074">
        <v>229.17941917482568</v>
      </c>
      <c r="AN20" s="1074">
        <v>103.21710007672158</v>
      </c>
      <c r="AO20" s="1074">
        <v>143.58807208721055</v>
      </c>
      <c r="AP20" s="1074">
        <v>162.81092414366142</v>
      </c>
      <c r="AQ20" s="1074">
        <v>102.01389884847822</v>
      </c>
      <c r="AR20" s="1074">
        <v>145.9596498625655</v>
      </c>
      <c r="AS20" s="1074">
        <v>311.49999451680537</v>
      </c>
      <c r="AT20" s="1074">
        <v>100.2911207158364</v>
      </c>
      <c r="AU20" s="1074">
        <v>131.24770070670539</v>
      </c>
      <c r="AV20" s="1074">
        <v>169.1565337521597</v>
      </c>
      <c r="AW20" s="1074">
        <v>120.38205048846388</v>
      </c>
      <c r="AX20" s="1074">
        <v>251.0213874797127</v>
      </c>
      <c r="AY20" s="1074">
        <v>329.16827678858499</v>
      </c>
      <c r="AZ20" s="1074">
        <v>250.74184506870796</v>
      </c>
      <c r="BA20" s="1074">
        <v>126.82412948471698</v>
      </c>
      <c r="BB20" s="1074">
        <v>132.77692996677382</v>
      </c>
      <c r="BC20" s="1074">
        <v>178.26048482534054</v>
      </c>
      <c r="BD20" s="1074">
        <v>167.05836930779435</v>
      </c>
      <c r="BE20" s="1074">
        <v>136.38524034588738</v>
      </c>
      <c r="BF20" s="1074">
        <v>133.07693099163475</v>
      </c>
      <c r="BG20" s="1074">
        <v>173.30523189119546</v>
      </c>
      <c r="BH20" s="1074"/>
      <c r="BI20" s="1074">
        <v>270</v>
      </c>
      <c r="BJ20" s="1074">
        <v>270</v>
      </c>
      <c r="BK20" s="1074">
        <v>265</v>
      </c>
      <c r="BL20" s="1074">
        <v>240</v>
      </c>
      <c r="BM20" s="1074">
        <v>275</v>
      </c>
      <c r="BN20" s="1074">
        <v>295</v>
      </c>
      <c r="BO20" s="1074">
        <v>285</v>
      </c>
      <c r="BP20" s="1074">
        <v>295</v>
      </c>
      <c r="BQ20" s="1074">
        <v>280</v>
      </c>
      <c r="BR20" s="1074">
        <v>295</v>
      </c>
      <c r="BS20" s="1074">
        <v>473.03365638464271</v>
      </c>
      <c r="BT20" s="1074">
        <v>312.56283584461772</v>
      </c>
      <c r="BU20" s="1074">
        <v>332.39651925154726</v>
      </c>
      <c r="BV20" s="1074">
        <v>306.39899623087194</v>
      </c>
      <c r="BW20" s="1074">
        <v>247.97354871104372</v>
      </c>
      <c r="BX20" s="1074">
        <v>411.7911152326418</v>
      </c>
      <c r="BY20" s="1074">
        <v>300.40423445886506</v>
      </c>
      <c r="BZ20" s="1074">
        <v>371.4034379681766</v>
      </c>
      <c r="CA20" s="1074">
        <v>579.91012185729301</v>
      </c>
      <c r="CB20" s="1074">
        <v>259.60105945149081</v>
      </c>
      <c r="CC20" s="1074">
        <v>345.31885413313489</v>
      </c>
      <c r="CD20" s="1074">
        <v>269.46217133752214</v>
      </c>
    </row>
    <row r="21" spans="2:82" x14ac:dyDescent="0.2">
      <c r="B21" s="989" t="s">
        <v>15</v>
      </c>
      <c r="C21" s="990">
        <v>55</v>
      </c>
      <c r="D21" s="990">
        <v>50</v>
      </c>
      <c r="E21" s="990">
        <v>50</v>
      </c>
      <c r="F21" s="990">
        <v>50</v>
      </c>
      <c r="G21" s="990">
        <v>81.295764307470861</v>
      </c>
      <c r="H21" s="990">
        <v>102.88175717582516</v>
      </c>
      <c r="I21" s="990">
        <v>108.95670758145708</v>
      </c>
      <c r="J21" s="990">
        <v>110.44531723273923</v>
      </c>
      <c r="K21" s="990">
        <v>121.34370687422175</v>
      </c>
      <c r="L21" s="990">
        <v>95.045324368818825</v>
      </c>
      <c r="M21" s="990"/>
      <c r="N21" s="1067"/>
      <c r="O21" s="1067"/>
      <c r="P21" s="990"/>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row>
    <row r="22" spans="2:82" x14ac:dyDescent="0.2">
      <c r="B22" s="989" t="s">
        <v>16</v>
      </c>
      <c r="C22" s="990">
        <v>75</v>
      </c>
      <c r="D22" s="990">
        <v>110</v>
      </c>
      <c r="E22" s="990">
        <v>115</v>
      </c>
      <c r="F22" s="990">
        <v>105</v>
      </c>
      <c r="G22" s="990">
        <v>124.02765571898328</v>
      </c>
      <c r="H22" s="990">
        <v>112.00632930275397</v>
      </c>
      <c r="I22" s="990">
        <v>115.4693646916447</v>
      </c>
      <c r="J22" s="990">
        <v>106.47674358047411</v>
      </c>
      <c r="K22" s="990">
        <v>112.64130674806157</v>
      </c>
      <c r="L22" s="990">
        <v>102.55453196843152</v>
      </c>
      <c r="M22" s="990"/>
      <c r="N22" s="1067"/>
      <c r="O22" s="1067"/>
      <c r="P22" s="1067"/>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row>
    <row r="23" spans="2:82" ht="11.15" customHeight="1" x14ac:dyDescent="0.2">
      <c r="B23" s="989" t="s">
        <v>17</v>
      </c>
      <c r="C23" s="990">
        <v>10</v>
      </c>
      <c r="D23" s="990">
        <v>15</v>
      </c>
      <c r="E23" s="990">
        <v>15</v>
      </c>
      <c r="F23" s="990">
        <v>15</v>
      </c>
      <c r="G23" s="990">
        <v>66.409761503261194</v>
      </c>
      <c r="H23" s="990">
        <v>62.02053690207822</v>
      </c>
      <c r="I23" s="990">
        <v>65.184696245391223</v>
      </c>
      <c r="J23" s="990">
        <v>65.634554829924312</v>
      </c>
      <c r="K23" s="990">
        <v>60.650003801610062</v>
      </c>
      <c r="L23" s="990">
        <v>58.009619696667826</v>
      </c>
      <c r="M23" s="990"/>
      <c r="N23" s="1067"/>
      <c r="O23" s="1067"/>
      <c r="P23" s="1067"/>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8"/>
      <c r="BU23" s="1068"/>
      <c r="BV23" s="1068"/>
      <c r="BW23" s="1068"/>
      <c r="BX23" s="1068"/>
      <c r="BY23" s="1068"/>
      <c r="BZ23" s="1068"/>
      <c r="CA23" s="1068"/>
      <c r="CB23" s="1068"/>
      <c r="CC23" s="1068"/>
      <c r="CD23" s="1068"/>
    </row>
    <row r="24" spans="2:82" x14ac:dyDescent="0.2">
      <c r="B24" s="989" t="s">
        <v>18</v>
      </c>
      <c r="C24" s="990">
        <v>230</v>
      </c>
      <c r="D24" s="990">
        <v>225</v>
      </c>
      <c r="E24" s="990">
        <v>220</v>
      </c>
      <c r="F24" s="990">
        <v>215</v>
      </c>
      <c r="G24" s="990">
        <v>298.5632641929364</v>
      </c>
      <c r="H24" s="990">
        <v>205.35679649955</v>
      </c>
      <c r="I24" s="990">
        <v>220.94446645363519</v>
      </c>
      <c r="J24" s="990">
        <v>233.99275551816987</v>
      </c>
      <c r="K24" s="990">
        <v>359.74251134390147</v>
      </c>
      <c r="L24" s="990">
        <v>183.2149891320297</v>
      </c>
      <c r="M24" s="990"/>
      <c r="N24" s="1067"/>
      <c r="O24" s="1067"/>
      <c r="P24" s="990"/>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8"/>
      <c r="AX24" s="1068"/>
      <c r="AY24" s="1068"/>
      <c r="AZ24" s="1068"/>
      <c r="BA24" s="1068"/>
      <c r="BB24" s="1068"/>
      <c r="BC24" s="1068"/>
      <c r="BD24" s="1068"/>
      <c r="BE24" s="1068"/>
      <c r="BF24" s="1068"/>
      <c r="BG24" s="1068"/>
      <c r="BH24" s="1068"/>
      <c r="BI24" s="1068"/>
      <c r="BJ24" s="1068"/>
      <c r="BK24" s="1068"/>
      <c r="BL24" s="1068"/>
      <c r="BM24" s="1068"/>
      <c r="BN24" s="1068"/>
      <c r="BO24" s="1068"/>
      <c r="BP24" s="1068"/>
      <c r="BQ24" s="1068"/>
      <c r="BR24" s="1068"/>
      <c r="BS24" s="1068"/>
      <c r="BT24" s="1068"/>
      <c r="BU24" s="1068"/>
      <c r="BV24" s="1068"/>
      <c r="BW24" s="1068"/>
      <c r="BX24" s="1068"/>
      <c r="BY24" s="1068"/>
      <c r="BZ24" s="1068"/>
      <c r="CA24" s="1068"/>
      <c r="CB24" s="1068"/>
      <c r="CC24" s="1068"/>
      <c r="CD24" s="1068"/>
    </row>
    <row r="25" spans="2:82" x14ac:dyDescent="0.2">
      <c r="B25" s="1075" t="s">
        <v>19</v>
      </c>
      <c r="C25" s="992">
        <v>145</v>
      </c>
      <c r="D25" s="992">
        <v>160</v>
      </c>
      <c r="E25" s="992">
        <v>170</v>
      </c>
      <c r="F25" s="992">
        <v>180</v>
      </c>
      <c r="G25" s="992">
        <v>215.30004650660874</v>
      </c>
      <c r="H25" s="992">
        <v>156.53009560221176</v>
      </c>
      <c r="I25" s="992">
        <v>149.20942897155743</v>
      </c>
      <c r="J25" s="992">
        <v>155.25830126573413</v>
      </c>
      <c r="K25" s="992">
        <v>185.13365254098892</v>
      </c>
      <c r="L25" s="992">
        <v>175.95656030470923</v>
      </c>
      <c r="M25" s="992"/>
      <c r="N25" s="1076"/>
      <c r="O25" s="1076"/>
      <c r="P25" s="990"/>
      <c r="Q25" s="1077"/>
      <c r="R25" s="1077"/>
      <c r="S25" s="1077"/>
      <c r="T25" s="1077"/>
      <c r="U25" s="1077"/>
      <c r="V25" s="1077"/>
      <c r="W25" s="1077"/>
      <c r="X25" s="1077"/>
      <c r="Y25" s="1077"/>
      <c r="Z25" s="1077"/>
      <c r="AA25" s="1077"/>
      <c r="AB25" s="1077"/>
      <c r="AC25" s="1077"/>
      <c r="AD25" s="1077"/>
      <c r="AE25" s="1077"/>
      <c r="AF25" s="1077"/>
      <c r="AG25" s="1077"/>
      <c r="AH25" s="1077"/>
      <c r="AI25" s="1077"/>
      <c r="AJ25" s="1077"/>
      <c r="AK25" s="1077"/>
      <c r="AL25" s="1077"/>
      <c r="AM25" s="1077"/>
      <c r="AN25" s="1077"/>
      <c r="AO25" s="1077"/>
      <c r="AP25" s="1077"/>
      <c r="AQ25" s="1077"/>
      <c r="AR25" s="1077"/>
      <c r="AS25" s="1077"/>
      <c r="AT25" s="1077"/>
      <c r="AU25" s="1077"/>
      <c r="AV25" s="1077"/>
      <c r="AW25" s="1077"/>
      <c r="AX25" s="1077"/>
      <c r="AY25" s="1077"/>
      <c r="AZ25" s="1077"/>
      <c r="BA25" s="1077"/>
      <c r="BB25" s="1077"/>
      <c r="BC25" s="1077"/>
      <c r="BD25" s="1077"/>
      <c r="BE25" s="1077"/>
      <c r="BF25" s="1077"/>
      <c r="BG25" s="1077"/>
      <c r="BH25" s="1077"/>
      <c r="BI25" s="1077"/>
      <c r="BJ25" s="1077"/>
      <c r="BK25" s="1077"/>
      <c r="BL25" s="1077"/>
      <c r="BM25" s="1077"/>
      <c r="BN25" s="1077"/>
      <c r="BO25" s="1077"/>
      <c r="BP25" s="1077"/>
      <c r="BQ25" s="1077"/>
      <c r="BR25" s="1077"/>
      <c r="BS25" s="1077"/>
      <c r="BT25" s="1077"/>
      <c r="BU25" s="1077"/>
      <c r="BV25" s="1077"/>
      <c r="BW25" s="1077"/>
      <c r="BX25" s="1077"/>
      <c r="BY25" s="1077"/>
      <c r="BZ25" s="1077"/>
      <c r="CA25" s="1077"/>
      <c r="CB25" s="1077"/>
      <c r="CC25" s="1077"/>
      <c r="CD25" s="1077"/>
    </row>
    <row r="26" spans="2:82" ht="10.5" x14ac:dyDescent="0.25">
      <c r="B26" s="1071" t="s">
        <v>13</v>
      </c>
      <c r="C26" s="1072">
        <v>170</v>
      </c>
      <c r="D26" s="1072">
        <v>220</v>
      </c>
      <c r="E26" s="1072">
        <v>120</v>
      </c>
      <c r="F26" s="1072">
        <v>235</v>
      </c>
      <c r="G26" s="1072">
        <v>218.82799632930983</v>
      </c>
      <c r="H26" s="1072">
        <v>108.88601227321639</v>
      </c>
      <c r="I26" s="1072">
        <v>168.88811626284198</v>
      </c>
      <c r="J26" s="1072">
        <v>192.65496448538445</v>
      </c>
      <c r="K26" s="1072">
        <v>159.11787859827328</v>
      </c>
      <c r="L26" s="1072">
        <v>158.43657084284141</v>
      </c>
      <c r="M26" s="1072">
        <v>197.52395148759723</v>
      </c>
      <c r="N26" s="1073">
        <v>-4.28178003272639E-3</v>
      </c>
      <c r="O26" s="1073">
        <v>0.24670680788419697</v>
      </c>
      <c r="P26" s="1032"/>
      <c r="Q26" s="1074">
        <v>15</v>
      </c>
      <c r="R26" s="1074">
        <v>15</v>
      </c>
      <c r="S26" s="1074">
        <v>45</v>
      </c>
      <c r="T26" s="1074">
        <v>40</v>
      </c>
      <c r="U26" s="1074">
        <v>40</v>
      </c>
      <c r="V26" s="1074">
        <v>40</v>
      </c>
      <c r="W26" s="1074">
        <v>55</v>
      </c>
      <c r="X26" s="1074">
        <v>60</v>
      </c>
      <c r="Y26" s="1074">
        <v>55</v>
      </c>
      <c r="Z26" s="1074">
        <v>55</v>
      </c>
      <c r="AA26" s="1074">
        <v>35</v>
      </c>
      <c r="AB26" s="1074">
        <v>25</v>
      </c>
      <c r="AC26" s="1074">
        <v>30</v>
      </c>
      <c r="AD26" s="1074">
        <v>30</v>
      </c>
      <c r="AE26" s="1074">
        <v>55</v>
      </c>
      <c r="AF26" s="1074">
        <v>55</v>
      </c>
      <c r="AG26" s="1074">
        <v>55</v>
      </c>
      <c r="AH26" s="1074">
        <v>55</v>
      </c>
      <c r="AI26" s="1074">
        <v>54.706999082327457</v>
      </c>
      <c r="AJ26" s="1074">
        <v>54.706999082327457</v>
      </c>
      <c r="AK26" s="1074">
        <v>54.706999082327457</v>
      </c>
      <c r="AL26" s="1074">
        <v>54.706999082327457</v>
      </c>
      <c r="AM26" s="1074">
        <v>33.175852077934877</v>
      </c>
      <c r="AN26" s="1074">
        <v>18.290451516342788</v>
      </c>
      <c r="AO26" s="1074">
        <v>21.426618642480928</v>
      </c>
      <c r="AP26" s="1074">
        <v>35.993090036457801</v>
      </c>
      <c r="AQ26" s="1074">
        <v>35.864535507985934</v>
      </c>
      <c r="AR26" s="1074">
        <v>38.430517445326473</v>
      </c>
      <c r="AS26" s="1074">
        <v>38.430517445326473</v>
      </c>
      <c r="AT26" s="1074">
        <v>56.162545864203082</v>
      </c>
      <c r="AU26" s="1074">
        <v>44.060782829446495</v>
      </c>
      <c r="AV26" s="1074">
        <v>48.018266583748236</v>
      </c>
      <c r="AW26" s="1074">
        <v>48.688351384265005</v>
      </c>
      <c r="AX26" s="1074">
        <v>51.887563687924718</v>
      </c>
      <c r="AY26" s="1074">
        <v>41.472774491784698</v>
      </c>
      <c r="AZ26" s="1074">
        <v>40.649581972778492</v>
      </c>
      <c r="BA26" s="1074">
        <v>38.277720664762469</v>
      </c>
      <c r="BB26" s="1074">
        <v>38.717801468947613</v>
      </c>
      <c r="BC26" s="1074">
        <v>39.609142710710351</v>
      </c>
      <c r="BD26" s="1074">
        <v>39.609142710710351</v>
      </c>
      <c r="BE26" s="1074">
        <v>39.609142710710351</v>
      </c>
      <c r="BF26" s="1074">
        <v>39.609142710710351</v>
      </c>
      <c r="BG26" s="1074">
        <v>49.380987871899308</v>
      </c>
      <c r="BH26" s="1074"/>
      <c r="BI26" s="1074">
        <v>30</v>
      </c>
      <c r="BJ26" s="1074">
        <v>30</v>
      </c>
      <c r="BK26" s="1074">
        <v>85</v>
      </c>
      <c r="BL26" s="1074">
        <v>80</v>
      </c>
      <c r="BM26" s="1074">
        <v>115</v>
      </c>
      <c r="BN26" s="1074">
        <v>110</v>
      </c>
      <c r="BO26" s="1074">
        <v>60</v>
      </c>
      <c r="BP26" s="1074">
        <v>60</v>
      </c>
      <c r="BQ26" s="1074">
        <v>110</v>
      </c>
      <c r="BR26" s="1074">
        <v>110</v>
      </c>
      <c r="BS26" s="1074">
        <v>109.41399816465491</v>
      </c>
      <c r="BT26" s="1074">
        <v>109.41399816465491</v>
      </c>
      <c r="BU26" s="1074">
        <v>51.466303594277662</v>
      </c>
      <c r="BV26" s="1074">
        <v>57.419708678938733</v>
      </c>
      <c r="BW26" s="1074">
        <v>74.295052953312407</v>
      </c>
      <c r="BX26" s="1074">
        <v>94.593063309529555</v>
      </c>
      <c r="BY26" s="1074">
        <v>92.079049413194724</v>
      </c>
      <c r="BZ26" s="1074">
        <v>100.57591507218973</v>
      </c>
      <c r="CA26" s="1074">
        <v>82.122356464563182</v>
      </c>
      <c r="CB26" s="1074">
        <v>76.995522133710082</v>
      </c>
      <c r="CC26" s="1074">
        <v>79.218285421420703</v>
      </c>
      <c r="CD26" s="1074">
        <v>79.218285421420703</v>
      </c>
    </row>
    <row r="27" spans="2:82" x14ac:dyDescent="0.2">
      <c r="B27" s="989" t="s">
        <v>15</v>
      </c>
      <c r="C27" s="990">
        <v>-25</v>
      </c>
      <c r="D27" s="990">
        <v>90</v>
      </c>
      <c r="E27" s="990">
        <v>55</v>
      </c>
      <c r="F27" s="990">
        <v>55</v>
      </c>
      <c r="G27" s="990">
        <v>29.756842744181988</v>
      </c>
      <c r="H27" s="990">
        <v>5.2641984839475882</v>
      </c>
      <c r="I27" s="990">
        <v>32.304510687106848</v>
      </c>
      <c r="J27" s="990">
        <v>43.709587217902488</v>
      </c>
      <c r="K27" s="990">
        <v>44.008080418514858</v>
      </c>
      <c r="L27" s="990">
        <v>55.878831461275205</v>
      </c>
      <c r="M27" s="990"/>
      <c r="N27" s="1067"/>
      <c r="O27" s="1067"/>
      <c r="P27" s="990"/>
      <c r="Q27" s="1068"/>
      <c r="R27" s="1068"/>
      <c r="S27" s="1068"/>
      <c r="T27" s="1068"/>
      <c r="U27" s="1068"/>
      <c r="V27" s="1068"/>
      <c r="W27" s="1068"/>
      <c r="X27" s="1068"/>
      <c r="Y27" s="1068"/>
      <c r="Z27" s="1068"/>
      <c r="AA27" s="1068"/>
      <c r="AB27" s="1068"/>
      <c r="AC27" s="1068"/>
      <c r="AD27" s="1068"/>
      <c r="AE27" s="1068"/>
      <c r="AF27" s="1068"/>
      <c r="AG27" s="1068"/>
      <c r="AH27" s="1068"/>
      <c r="AI27" s="1068"/>
      <c r="AJ27" s="1068"/>
      <c r="AK27" s="1068"/>
      <c r="AL27" s="1068"/>
      <c r="AM27" s="1068"/>
      <c r="AN27" s="1068"/>
      <c r="AO27" s="1068"/>
      <c r="AP27" s="1068"/>
      <c r="AQ27" s="1068"/>
      <c r="AR27" s="1068"/>
      <c r="AS27" s="1068"/>
      <c r="AT27" s="1068"/>
      <c r="AU27" s="1068"/>
      <c r="AV27" s="1068"/>
      <c r="AW27" s="1068"/>
      <c r="AX27" s="1068"/>
      <c r="AY27" s="1068"/>
      <c r="AZ27" s="1068"/>
      <c r="BA27" s="1068"/>
      <c r="BB27" s="1068"/>
      <c r="BC27" s="1068"/>
      <c r="BD27" s="1068"/>
      <c r="BE27" s="1068"/>
      <c r="BF27" s="1068"/>
      <c r="BG27" s="1068"/>
      <c r="BH27" s="1068"/>
      <c r="BI27" s="1068"/>
      <c r="BJ27" s="1068"/>
      <c r="BK27" s="1068"/>
      <c r="BL27" s="1068"/>
      <c r="BM27" s="1068"/>
      <c r="BN27" s="1068"/>
      <c r="BO27" s="1068"/>
      <c r="BP27" s="1068"/>
      <c r="BQ27" s="1068"/>
      <c r="BR27" s="1068"/>
      <c r="BS27" s="1068"/>
      <c r="BT27" s="1068"/>
      <c r="BU27" s="1068"/>
      <c r="BV27" s="1068"/>
      <c r="BW27" s="1068"/>
      <c r="BX27" s="1068"/>
      <c r="BY27" s="1068"/>
      <c r="BZ27" s="1068"/>
      <c r="CA27" s="1068"/>
      <c r="CB27" s="1068"/>
      <c r="CC27" s="1068"/>
      <c r="CD27" s="1068"/>
    </row>
    <row r="28" spans="2:82" x14ac:dyDescent="0.2">
      <c r="B28" s="989" t="s">
        <v>16</v>
      </c>
      <c r="C28" s="990">
        <v>35</v>
      </c>
      <c r="D28" s="990">
        <v>10</v>
      </c>
      <c r="E28" s="990">
        <v>5</v>
      </c>
      <c r="F28" s="990">
        <v>20</v>
      </c>
      <c r="G28" s="990">
        <v>13.816563051472052</v>
      </c>
      <c r="H28" s="990">
        <v>10.937957956517167</v>
      </c>
      <c r="I28" s="990">
        <v>18.36706962395882</v>
      </c>
      <c r="J28" s="990">
        <v>30.285761647354615</v>
      </c>
      <c r="K28" s="990">
        <v>22.386508224426123</v>
      </c>
      <c r="L28" s="990">
        <v>20.723939646004155</v>
      </c>
      <c r="M28" s="990"/>
      <c r="N28" s="1067"/>
      <c r="O28" s="1067"/>
      <c r="P28" s="990"/>
      <c r="Q28" s="1068"/>
      <c r="R28" s="1068"/>
      <c r="S28" s="1068"/>
      <c r="T28" s="1068"/>
      <c r="U28" s="1068"/>
      <c r="V28" s="1068"/>
      <c r="W28" s="1068"/>
      <c r="X28" s="1068"/>
      <c r="Y28" s="1068"/>
      <c r="Z28" s="1068"/>
      <c r="AA28" s="1068"/>
      <c r="AB28" s="1068"/>
      <c r="AC28" s="1068"/>
      <c r="AD28" s="1068"/>
      <c r="AE28" s="1068"/>
      <c r="AF28" s="1068"/>
      <c r="AG28" s="1068"/>
      <c r="AH28" s="1068"/>
      <c r="AI28" s="1068"/>
      <c r="AJ28" s="1068"/>
      <c r="AK28" s="1068"/>
      <c r="AL28" s="1068"/>
      <c r="AM28" s="1068"/>
      <c r="AN28" s="1068"/>
      <c r="AO28" s="1068"/>
      <c r="AP28" s="1068"/>
      <c r="AQ28" s="1068"/>
      <c r="AR28" s="1068"/>
      <c r="AS28" s="1068"/>
      <c r="AT28" s="1068"/>
      <c r="AU28" s="1068"/>
      <c r="AV28" s="1068"/>
      <c r="AW28" s="1068"/>
      <c r="AX28" s="1068"/>
      <c r="AY28" s="1068"/>
      <c r="AZ28" s="1068"/>
      <c r="BA28" s="1068"/>
      <c r="BB28" s="1068"/>
      <c r="BC28" s="1068"/>
      <c r="BD28" s="1068"/>
      <c r="BE28" s="1068"/>
      <c r="BF28" s="1068"/>
      <c r="BG28" s="1068"/>
      <c r="BH28" s="1068"/>
      <c r="BI28" s="1068"/>
      <c r="BJ28" s="1068"/>
      <c r="BK28" s="1068"/>
      <c r="BL28" s="1068"/>
      <c r="BM28" s="1068"/>
      <c r="BN28" s="1068"/>
      <c r="BO28" s="1068"/>
      <c r="BP28" s="1068"/>
      <c r="BQ28" s="1068"/>
      <c r="BR28" s="1068"/>
      <c r="BS28" s="1068"/>
      <c r="BT28" s="1068"/>
      <c r="BU28" s="1068"/>
      <c r="BV28" s="1068"/>
      <c r="BW28" s="1068"/>
      <c r="BX28" s="1068"/>
      <c r="BY28" s="1068"/>
      <c r="BZ28" s="1068"/>
      <c r="CA28" s="1068"/>
      <c r="CB28" s="1068"/>
      <c r="CC28" s="1068"/>
      <c r="CD28" s="1068"/>
    </row>
    <row r="29" spans="2:82" x14ac:dyDescent="0.2">
      <c r="B29" s="989" t="s">
        <v>17</v>
      </c>
      <c r="C29" s="990">
        <v>5</v>
      </c>
      <c r="D29" s="990">
        <v>0</v>
      </c>
      <c r="E29" s="990">
        <v>-20</v>
      </c>
      <c r="F29" s="990">
        <v>5</v>
      </c>
      <c r="G29" s="990">
        <v>6.5179416857432164</v>
      </c>
      <c r="H29" s="990">
        <v>5.8553822804134112</v>
      </c>
      <c r="I29" s="990">
        <v>12.280730302863745</v>
      </c>
      <c r="J29" s="990">
        <v>6.7195432283919407</v>
      </c>
      <c r="K29" s="990">
        <v>5.1924770564771148</v>
      </c>
      <c r="L29" s="990">
        <v>5.1487301931543197</v>
      </c>
      <c r="M29" s="990"/>
      <c r="N29" s="1067"/>
      <c r="O29" s="1067"/>
      <c r="P29" s="990"/>
      <c r="Q29" s="1068"/>
      <c r="R29" s="1068"/>
      <c r="S29" s="1068"/>
      <c r="T29" s="1068"/>
      <c r="U29" s="1068"/>
      <c r="V29" s="1068"/>
      <c r="W29" s="1068"/>
      <c r="X29" s="1068"/>
      <c r="Y29" s="1068"/>
      <c r="Z29" s="1068"/>
      <c r="AA29" s="1068"/>
      <c r="AB29" s="1068"/>
      <c r="AC29" s="1068"/>
      <c r="AD29" s="1068"/>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068"/>
      <c r="BD29" s="1068"/>
      <c r="BE29" s="1068"/>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c r="CC29" s="1068"/>
      <c r="CD29" s="1068"/>
    </row>
    <row r="30" spans="2:82" x14ac:dyDescent="0.2">
      <c r="B30" s="989" t="s">
        <v>18</v>
      </c>
      <c r="C30" s="990">
        <v>45</v>
      </c>
      <c r="D30" s="990">
        <v>80</v>
      </c>
      <c r="E30" s="990">
        <v>45</v>
      </c>
      <c r="F30" s="990">
        <v>10</v>
      </c>
      <c r="G30" s="990">
        <v>66.120736878098015</v>
      </c>
      <c r="H30" s="990">
        <v>35.272223682654726</v>
      </c>
      <c r="I30" s="990">
        <v>38.772271791670036</v>
      </c>
      <c r="J30" s="990">
        <v>26.403829484352507</v>
      </c>
      <c r="K30" s="990">
        <v>23.718613080160264</v>
      </c>
      <c r="L30" s="990">
        <v>16.836005648664042</v>
      </c>
      <c r="M30" s="990"/>
      <c r="N30" s="1067"/>
      <c r="O30" s="1067"/>
      <c r="P30" s="990"/>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8"/>
      <c r="AO30" s="1068"/>
      <c r="AP30" s="1068"/>
      <c r="AQ30" s="1068"/>
      <c r="AR30" s="1068"/>
      <c r="AS30" s="1068"/>
      <c r="AT30" s="1068"/>
      <c r="AU30" s="1068"/>
      <c r="AV30" s="1068"/>
      <c r="AW30" s="1068"/>
      <c r="AX30" s="1068"/>
      <c r="AY30" s="1068"/>
      <c r="AZ30" s="1068"/>
      <c r="BA30" s="1068"/>
      <c r="BB30" s="1068"/>
      <c r="BC30" s="1068"/>
      <c r="BD30" s="1068"/>
      <c r="BE30" s="1068"/>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c r="CC30" s="1068"/>
      <c r="CD30" s="1068"/>
    </row>
    <row r="31" spans="2:82" x14ac:dyDescent="0.2">
      <c r="B31" s="1075" t="s">
        <v>19</v>
      </c>
      <c r="C31" s="992">
        <v>110</v>
      </c>
      <c r="D31" s="992">
        <v>40</v>
      </c>
      <c r="E31" s="992">
        <v>35</v>
      </c>
      <c r="F31" s="992">
        <v>145</v>
      </c>
      <c r="G31" s="992">
        <v>102.61591196981455</v>
      </c>
      <c r="H31" s="992">
        <v>51.556249869683498</v>
      </c>
      <c r="I31" s="992">
        <v>67.163533857242527</v>
      </c>
      <c r="J31" s="992">
        <v>85.536242907382899</v>
      </c>
      <c r="K31" s="992">
        <v>63.812199818694914</v>
      </c>
      <c r="L31" s="992">
        <v>59.849063893743697</v>
      </c>
      <c r="M31" s="992"/>
      <c r="N31" s="1076"/>
      <c r="O31" s="1076"/>
      <c r="P31" s="990"/>
      <c r="Q31" s="1077"/>
      <c r="R31" s="1077"/>
      <c r="S31" s="1077"/>
      <c r="T31" s="1077"/>
      <c r="U31" s="1077"/>
      <c r="V31" s="1077"/>
      <c r="W31" s="1077"/>
      <c r="X31" s="1077"/>
      <c r="Y31" s="1077"/>
      <c r="Z31" s="1077"/>
      <c r="AA31" s="1077"/>
      <c r="AB31" s="1077"/>
      <c r="AC31" s="1077"/>
      <c r="AD31" s="1077"/>
      <c r="AE31" s="1077"/>
      <c r="AF31" s="1077"/>
      <c r="AG31" s="1077"/>
      <c r="AH31" s="1077"/>
      <c r="AI31" s="1077"/>
      <c r="AJ31" s="1077"/>
      <c r="AK31" s="1077"/>
      <c r="AL31" s="1077"/>
      <c r="AM31" s="1077"/>
      <c r="AN31" s="1077"/>
      <c r="AO31" s="1077"/>
      <c r="AP31" s="1077"/>
      <c r="AQ31" s="1077"/>
      <c r="AR31" s="1077"/>
      <c r="AS31" s="1077"/>
      <c r="AT31" s="1077"/>
      <c r="AU31" s="1077"/>
      <c r="AV31" s="1077"/>
      <c r="AW31" s="1077"/>
      <c r="AX31" s="1077"/>
      <c r="AY31" s="1077"/>
      <c r="AZ31" s="1077"/>
      <c r="BA31" s="1077"/>
      <c r="BB31" s="1077"/>
      <c r="BC31" s="1077"/>
      <c r="BD31" s="1077"/>
      <c r="BE31" s="1077"/>
      <c r="BF31" s="1077"/>
      <c r="BG31" s="1077"/>
      <c r="BH31" s="1077"/>
      <c r="BI31" s="1077"/>
      <c r="BJ31" s="1077"/>
      <c r="BK31" s="1077"/>
      <c r="BL31" s="1077"/>
      <c r="BM31" s="1077"/>
      <c r="BN31" s="1077"/>
      <c r="BO31" s="1077"/>
      <c r="BP31" s="1077"/>
      <c r="BQ31" s="1077"/>
      <c r="BR31" s="1077"/>
      <c r="BS31" s="1077"/>
      <c r="BT31" s="1077"/>
      <c r="BU31" s="1077"/>
      <c r="BV31" s="1077"/>
      <c r="BW31" s="1077"/>
      <c r="BX31" s="1077"/>
      <c r="BY31" s="1077"/>
      <c r="BZ31" s="1077"/>
      <c r="CA31" s="1077"/>
      <c r="CB31" s="1077"/>
      <c r="CC31" s="1077"/>
      <c r="CD31" s="1077"/>
    </row>
    <row r="32" spans="2:82" ht="10.5" x14ac:dyDescent="0.25">
      <c r="B32" s="1071" t="s">
        <v>10</v>
      </c>
      <c r="C32" s="1072">
        <v>205</v>
      </c>
      <c r="D32" s="1072">
        <v>195</v>
      </c>
      <c r="E32" s="1072">
        <v>210</v>
      </c>
      <c r="F32" s="1072">
        <v>205</v>
      </c>
      <c r="G32" s="1072">
        <v>144.371088411681</v>
      </c>
      <c r="H32" s="1072">
        <v>129.77199999999999</v>
      </c>
      <c r="I32" s="1072">
        <v>134.92660999999998</v>
      </c>
      <c r="J32" s="1072">
        <v>105.9654</v>
      </c>
      <c r="K32" s="1072">
        <v>89.271500000000003</v>
      </c>
      <c r="L32" s="1072">
        <v>93.658650000000009</v>
      </c>
      <c r="M32" s="1072">
        <v>95.297632501813567</v>
      </c>
      <c r="N32" s="1073">
        <v>4.9143903709470527E-2</v>
      </c>
      <c r="O32" s="1073">
        <v>1.7499531562899406E-2</v>
      </c>
      <c r="P32" s="1032"/>
      <c r="Q32" s="1074">
        <v>55</v>
      </c>
      <c r="R32" s="1074">
        <v>60</v>
      </c>
      <c r="S32" s="1074">
        <v>60</v>
      </c>
      <c r="T32" s="1074">
        <v>50</v>
      </c>
      <c r="U32" s="1074">
        <v>50</v>
      </c>
      <c r="V32" s="1074">
        <v>50</v>
      </c>
      <c r="W32" s="1074">
        <v>50</v>
      </c>
      <c r="X32" s="1074">
        <v>50</v>
      </c>
      <c r="Y32" s="1074">
        <v>50</v>
      </c>
      <c r="Z32" s="1074">
        <v>50</v>
      </c>
      <c r="AA32" s="1074">
        <v>55</v>
      </c>
      <c r="AB32" s="1074">
        <v>50</v>
      </c>
      <c r="AC32" s="1074">
        <v>50</v>
      </c>
      <c r="AD32" s="1074">
        <v>65</v>
      </c>
      <c r="AE32" s="1074">
        <v>55</v>
      </c>
      <c r="AF32" s="1074">
        <v>50</v>
      </c>
      <c r="AG32" s="1074">
        <v>50</v>
      </c>
      <c r="AH32" s="1074">
        <v>55</v>
      </c>
      <c r="AI32" s="1074">
        <v>35.253865920000003</v>
      </c>
      <c r="AJ32" s="1074">
        <v>35.729599999999998</v>
      </c>
      <c r="AK32" s="1074">
        <v>37.484800000000007</v>
      </c>
      <c r="AL32" s="1074">
        <v>35.900320000000001</v>
      </c>
      <c r="AM32" s="1074">
        <v>32.069000000000003</v>
      </c>
      <c r="AN32" s="1074">
        <v>29.286999999999999</v>
      </c>
      <c r="AO32" s="1074">
        <v>32.602000000000004</v>
      </c>
      <c r="AP32" s="1074">
        <v>35.814</v>
      </c>
      <c r="AQ32" s="1074">
        <v>33.107999999999997</v>
      </c>
      <c r="AR32" s="1074">
        <v>35.045249999999996</v>
      </c>
      <c r="AS32" s="1074">
        <v>34.968000000000004</v>
      </c>
      <c r="AT32" s="1074">
        <v>31.80536</v>
      </c>
      <c r="AU32" s="1074">
        <v>29.650399999999998</v>
      </c>
      <c r="AV32" s="1074">
        <v>26.92</v>
      </c>
      <c r="AW32" s="1074">
        <v>25.78</v>
      </c>
      <c r="AX32" s="1074">
        <v>23.614999999999998</v>
      </c>
      <c r="AY32" s="1074">
        <v>22.503</v>
      </c>
      <c r="AZ32" s="1074">
        <v>22.591999999999999</v>
      </c>
      <c r="BA32" s="1074">
        <v>22.015999999999998</v>
      </c>
      <c r="BB32" s="1074">
        <v>22.160499999999999</v>
      </c>
      <c r="BC32" s="1074">
        <v>22.265000000000001</v>
      </c>
      <c r="BD32" s="1074">
        <v>23.041050000000002</v>
      </c>
      <c r="BE32" s="1074">
        <v>24.137599999999999</v>
      </c>
      <c r="BF32" s="1074">
        <v>24.215</v>
      </c>
      <c r="BG32" s="1074">
        <v>23.042999999999999</v>
      </c>
      <c r="BH32" s="1074"/>
      <c r="BI32" s="1074">
        <v>100</v>
      </c>
      <c r="BJ32" s="1074">
        <v>115</v>
      </c>
      <c r="BK32" s="1074">
        <v>110</v>
      </c>
      <c r="BL32" s="1074">
        <v>100</v>
      </c>
      <c r="BM32" s="1074">
        <v>100</v>
      </c>
      <c r="BN32" s="1074">
        <v>100</v>
      </c>
      <c r="BO32" s="1074">
        <v>105</v>
      </c>
      <c r="BP32" s="1074">
        <v>115</v>
      </c>
      <c r="BQ32" s="1074">
        <v>105</v>
      </c>
      <c r="BR32" s="1074">
        <v>105</v>
      </c>
      <c r="BS32" s="1074">
        <v>70.98346592</v>
      </c>
      <c r="BT32" s="1074">
        <v>73.385120000000001</v>
      </c>
      <c r="BU32" s="1074">
        <v>61.356000000000002</v>
      </c>
      <c r="BV32" s="1074">
        <v>68.415999999999997</v>
      </c>
      <c r="BW32" s="1074">
        <v>68.153249999999986</v>
      </c>
      <c r="BX32" s="1074">
        <v>66.773359999999997</v>
      </c>
      <c r="BY32" s="1074">
        <v>56.570399999999999</v>
      </c>
      <c r="BZ32" s="1074">
        <v>49.394999999999996</v>
      </c>
      <c r="CA32" s="1074">
        <v>45.094999999999999</v>
      </c>
      <c r="CB32" s="1074">
        <v>44.176499999999997</v>
      </c>
      <c r="CC32" s="1074">
        <v>45.306049999999999</v>
      </c>
      <c r="CD32" s="1074">
        <v>48.352599999999995</v>
      </c>
    </row>
    <row r="33" spans="2:82" x14ac:dyDescent="0.2">
      <c r="B33" s="989" t="s">
        <v>15</v>
      </c>
      <c r="C33" s="990">
        <v>15</v>
      </c>
      <c r="D33" s="990">
        <v>10</v>
      </c>
      <c r="E33" s="990">
        <v>15</v>
      </c>
      <c r="F33" s="990">
        <v>15</v>
      </c>
      <c r="G33" s="990">
        <v>38.113967340683786</v>
      </c>
      <c r="H33" s="990">
        <v>35.038440000000001</v>
      </c>
      <c r="I33" s="990">
        <v>35.485698429999999</v>
      </c>
      <c r="J33" s="990">
        <v>28.398727200000003</v>
      </c>
      <c r="K33" s="990">
        <v>23.835490500000002</v>
      </c>
      <c r="L33" s="990">
        <v>24.772712925000004</v>
      </c>
      <c r="M33" s="990"/>
      <c r="N33" s="1067"/>
      <c r="O33" s="1067"/>
      <c r="P33" s="990"/>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row>
    <row r="34" spans="2:82" x14ac:dyDescent="0.2">
      <c r="B34" s="989" t="s">
        <v>16</v>
      </c>
      <c r="C34" s="990">
        <v>10</v>
      </c>
      <c r="D34" s="990">
        <v>10</v>
      </c>
      <c r="E34" s="990">
        <v>10</v>
      </c>
      <c r="F34" s="990">
        <v>10</v>
      </c>
      <c r="G34" s="990">
        <v>27.286135709807709</v>
      </c>
      <c r="H34" s="990">
        <v>22.710099999999997</v>
      </c>
      <c r="I34" s="990">
        <v>24.826496239999997</v>
      </c>
      <c r="J34" s="990">
        <v>19.603598999999999</v>
      </c>
      <c r="K34" s="990">
        <v>15.9795985</v>
      </c>
      <c r="L34" s="990">
        <v>17.233191600000001</v>
      </c>
      <c r="M34" s="990"/>
      <c r="N34" s="1067"/>
      <c r="O34" s="1067"/>
      <c r="P34" s="1067"/>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c r="BC34" s="1068"/>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row>
    <row r="35" spans="2:82" x14ac:dyDescent="0.2">
      <c r="B35" s="989" t="s">
        <v>17</v>
      </c>
      <c r="C35" s="990">
        <v>15</v>
      </c>
      <c r="D35" s="990">
        <v>15</v>
      </c>
      <c r="E35" s="990">
        <v>15</v>
      </c>
      <c r="F35" s="990">
        <v>15</v>
      </c>
      <c r="G35" s="990">
        <v>19.634468023988617</v>
      </c>
      <c r="H35" s="990">
        <v>16.221499999999999</v>
      </c>
      <c r="I35" s="990">
        <v>17.405532689999998</v>
      </c>
      <c r="J35" s="990">
        <v>13.775502000000001</v>
      </c>
      <c r="K35" s="990">
        <v>11.694566500000001</v>
      </c>
      <c r="L35" s="990">
        <v>12.503429775000003</v>
      </c>
      <c r="M35" s="990"/>
      <c r="N35" s="1067"/>
      <c r="O35" s="1067"/>
      <c r="P35" s="1067"/>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c r="BC35" s="1068"/>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row>
    <row r="36" spans="2:82" x14ac:dyDescent="0.2">
      <c r="B36" s="989" t="s">
        <v>18</v>
      </c>
      <c r="C36" s="990">
        <v>70</v>
      </c>
      <c r="D36" s="990">
        <v>80</v>
      </c>
      <c r="E36" s="990">
        <v>90</v>
      </c>
      <c r="F36" s="990">
        <v>85</v>
      </c>
      <c r="G36" s="990">
        <v>28.007991151866115</v>
      </c>
      <c r="H36" s="990">
        <v>30.885735999999998</v>
      </c>
      <c r="I36" s="990">
        <v>31.033120299999997</v>
      </c>
      <c r="J36" s="990">
        <v>22.676595599999999</v>
      </c>
      <c r="K36" s="990">
        <v>19.461186999999999</v>
      </c>
      <c r="L36" s="990">
        <v>19.621487175000002</v>
      </c>
      <c r="M36" s="990"/>
      <c r="N36" s="1067"/>
      <c r="O36" s="1067"/>
      <c r="P36" s="990"/>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1068"/>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row>
    <row r="37" spans="2:82" x14ac:dyDescent="0.2">
      <c r="B37" s="1075" t="s">
        <v>19</v>
      </c>
      <c r="C37" s="992">
        <v>95</v>
      </c>
      <c r="D37" s="992">
        <v>80</v>
      </c>
      <c r="E37" s="992">
        <v>80</v>
      </c>
      <c r="F37" s="992">
        <v>80</v>
      </c>
      <c r="G37" s="992">
        <v>31.328526185334777</v>
      </c>
      <c r="H37" s="992">
        <v>24.916224</v>
      </c>
      <c r="I37" s="992">
        <v>26.175762339999999</v>
      </c>
      <c r="J37" s="992">
        <v>21.510976200000002</v>
      </c>
      <c r="K37" s="992">
        <v>18.3006575</v>
      </c>
      <c r="L37" s="992">
        <v>19.527828525</v>
      </c>
      <c r="M37" s="992"/>
      <c r="N37" s="1076"/>
      <c r="O37" s="1076"/>
      <c r="P37" s="990"/>
      <c r="Q37" s="1077"/>
      <c r="R37" s="1077"/>
      <c r="S37" s="1077"/>
      <c r="T37" s="1077"/>
      <c r="U37" s="1077"/>
      <c r="V37" s="1077"/>
      <c r="W37" s="1077"/>
      <c r="X37" s="1077"/>
      <c r="Y37" s="1077"/>
      <c r="Z37" s="1077"/>
      <c r="AA37" s="1077"/>
      <c r="AB37" s="1077"/>
      <c r="AC37" s="1077"/>
      <c r="AD37" s="1077"/>
      <c r="AE37" s="1077"/>
      <c r="AF37" s="1077"/>
      <c r="AG37" s="1077"/>
      <c r="AH37" s="1077"/>
      <c r="AI37" s="1077"/>
      <c r="AJ37" s="1077"/>
      <c r="AK37" s="1077"/>
      <c r="AL37" s="1077"/>
      <c r="AM37" s="1077"/>
      <c r="AN37" s="1077"/>
      <c r="AO37" s="1077"/>
      <c r="AP37" s="1077"/>
      <c r="AQ37" s="1077"/>
      <c r="AR37" s="1077"/>
      <c r="AS37" s="1077"/>
      <c r="AT37" s="1077"/>
      <c r="AU37" s="1077"/>
      <c r="AV37" s="1077"/>
      <c r="AW37" s="1077"/>
      <c r="AX37" s="1077"/>
      <c r="AY37" s="1077"/>
      <c r="AZ37" s="1077"/>
      <c r="BA37" s="1077"/>
      <c r="BB37" s="1077"/>
      <c r="BC37" s="1077"/>
      <c r="BD37" s="1077"/>
      <c r="BE37" s="1077"/>
      <c r="BF37" s="1077"/>
      <c r="BG37" s="1077"/>
      <c r="BH37" s="1077"/>
      <c r="BI37" s="1077"/>
      <c r="BJ37" s="1077"/>
      <c r="BK37" s="1077"/>
      <c r="BL37" s="1077"/>
      <c r="BM37" s="1077"/>
      <c r="BN37" s="1077"/>
      <c r="BO37" s="1077"/>
      <c r="BP37" s="1077"/>
      <c r="BQ37" s="1077"/>
      <c r="BR37" s="1077"/>
      <c r="BS37" s="1077"/>
      <c r="BT37" s="1077"/>
      <c r="BU37" s="1077"/>
      <c r="BV37" s="1077"/>
      <c r="BW37" s="1077"/>
      <c r="BX37" s="1077"/>
      <c r="BY37" s="1077"/>
      <c r="BZ37" s="1077"/>
      <c r="CA37" s="1077"/>
      <c r="CB37" s="1077"/>
      <c r="CC37" s="1077"/>
      <c r="CD37" s="1077"/>
    </row>
    <row r="38" spans="2:82" ht="10.5" x14ac:dyDescent="0.25">
      <c r="B38" s="1071" t="s">
        <v>11</v>
      </c>
      <c r="C38" s="1072">
        <v>300</v>
      </c>
      <c r="D38" s="1072">
        <v>320</v>
      </c>
      <c r="E38" s="1072">
        <v>260</v>
      </c>
      <c r="F38" s="1072">
        <v>275</v>
      </c>
      <c r="G38" s="1072">
        <v>242.90987761301596</v>
      </c>
      <c r="H38" s="1072">
        <v>490.7355417990334</v>
      </c>
      <c r="I38" s="1072">
        <v>788.69617093489194</v>
      </c>
      <c r="J38" s="1072">
        <v>528.11978859927672</v>
      </c>
      <c r="K38" s="1072">
        <v>604.72743919856021</v>
      </c>
      <c r="L38" s="1072">
        <v>689.95984320543607</v>
      </c>
      <c r="M38" s="1072">
        <v>288.77273227544561</v>
      </c>
      <c r="N38" s="1073">
        <v>0.14094350360524999</v>
      </c>
      <c r="O38" s="1073">
        <v>-0.58146443576504891</v>
      </c>
      <c r="P38" s="1032"/>
      <c r="Q38" s="1074">
        <v>45</v>
      </c>
      <c r="R38" s="1074">
        <v>55</v>
      </c>
      <c r="S38" s="1074">
        <v>55</v>
      </c>
      <c r="T38" s="1074">
        <v>65</v>
      </c>
      <c r="U38" s="1074">
        <v>85</v>
      </c>
      <c r="V38" s="1074">
        <v>95</v>
      </c>
      <c r="W38" s="1074">
        <v>90</v>
      </c>
      <c r="X38" s="1074">
        <v>110</v>
      </c>
      <c r="Y38" s="1074">
        <v>85</v>
      </c>
      <c r="Z38" s="1074">
        <v>40</v>
      </c>
      <c r="AA38" s="1074">
        <v>60</v>
      </c>
      <c r="AB38" s="1074">
        <v>70</v>
      </c>
      <c r="AC38" s="1074">
        <v>65</v>
      </c>
      <c r="AD38" s="1074">
        <v>55</v>
      </c>
      <c r="AE38" s="1074">
        <v>70</v>
      </c>
      <c r="AF38" s="1074">
        <v>65</v>
      </c>
      <c r="AG38" s="1074">
        <v>70</v>
      </c>
      <c r="AH38" s="1074">
        <v>70</v>
      </c>
      <c r="AI38" s="1074">
        <v>119.35286427466382</v>
      </c>
      <c r="AJ38" s="1074">
        <v>32.533348821730605</v>
      </c>
      <c r="AK38" s="1074">
        <v>73.249886006637212</v>
      </c>
      <c r="AL38" s="1074">
        <v>17.773778509984304</v>
      </c>
      <c r="AM38" s="1074">
        <v>165.12074831621831</v>
      </c>
      <c r="AN38" s="1074">
        <v>32.395961898629757</v>
      </c>
      <c r="AO38" s="1074">
        <v>198.50199830516686</v>
      </c>
      <c r="AP38" s="1074">
        <v>94.716833279018417</v>
      </c>
      <c r="AQ38" s="1074">
        <v>110.55826001021434</v>
      </c>
      <c r="AR38" s="1074">
        <v>382.31241742282504</v>
      </c>
      <c r="AS38" s="1074">
        <v>146.68383984886904</v>
      </c>
      <c r="AT38" s="1074">
        <v>149.14165365298365</v>
      </c>
      <c r="AU38" s="1074">
        <v>155.77815672767431</v>
      </c>
      <c r="AV38" s="1074">
        <v>208.10292212571011</v>
      </c>
      <c r="AW38" s="1074">
        <v>156.80918861502261</v>
      </c>
      <c r="AX38" s="1074">
        <v>7.4295211308697304</v>
      </c>
      <c r="AY38" s="1074">
        <v>76.539482532640861</v>
      </c>
      <c r="AZ38" s="1074">
        <v>255.08014982191997</v>
      </c>
      <c r="BA38" s="1074">
        <v>84.73564074287205</v>
      </c>
      <c r="BB38" s="1074">
        <v>188.37216610112733</v>
      </c>
      <c r="BC38" s="1074">
        <v>209.12910788443847</v>
      </c>
      <c r="BD38" s="1074">
        <v>229.78610334965674</v>
      </c>
      <c r="BE38" s="1074">
        <v>130.03573779570581</v>
      </c>
      <c r="BF38" s="1074">
        <v>121.00889417563502</v>
      </c>
      <c r="BG38" s="1074">
        <v>40.529771286090437</v>
      </c>
      <c r="BH38" s="1074"/>
      <c r="BI38" s="1074">
        <v>125</v>
      </c>
      <c r="BJ38" s="1074">
        <v>100</v>
      </c>
      <c r="BK38" s="1074">
        <v>120</v>
      </c>
      <c r="BL38" s="1074">
        <v>180</v>
      </c>
      <c r="BM38" s="1074">
        <v>200</v>
      </c>
      <c r="BN38" s="1074">
        <v>125</v>
      </c>
      <c r="BO38" s="1074">
        <v>130</v>
      </c>
      <c r="BP38" s="1074">
        <v>120</v>
      </c>
      <c r="BQ38" s="1074">
        <v>135</v>
      </c>
      <c r="BR38" s="1074">
        <v>140</v>
      </c>
      <c r="BS38" s="1074">
        <v>151.88621309639441</v>
      </c>
      <c r="BT38" s="1074">
        <v>91.023664516621523</v>
      </c>
      <c r="BU38" s="1074">
        <v>197.51671021484808</v>
      </c>
      <c r="BV38" s="1074">
        <v>293.2188315841853</v>
      </c>
      <c r="BW38" s="1074">
        <v>492.87067743303936</v>
      </c>
      <c r="BX38" s="1074">
        <v>295.82549350185269</v>
      </c>
      <c r="BY38" s="1074">
        <v>363.88107885338445</v>
      </c>
      <c r="BZ38" s="1074">
        <v>164.23870974589232</v>
      </c>
      <c r="CA38" s="1074">
        <v>331.61963235456085</v>
      </c>
      <c r="CB38" s="1074">
        <v>273.10780684399936</v>
      </c>
      <c r="CC38" s="1074">
        <v>438.91521123409518</v>
      </c>
      <c r="CD38" s="1074">
        <v>251.04463197134083</v>
      </c>
    </row>
    <row r="39" spans="2:82" x14ac:dyDescent="0.2">
      <c r="B39" s="989" t="s">
        <v>15</v>
      </c>
      <c r="C39" s="990">
        <v>0</v>
      </c>
      <c r="D39" s="990">
        <v>10</v>
      </c>
      <c r="E39" s="990">
        <v>5</v>
      </c>
      <c r="F39" s="990">
        <v>5</v>
      </c>
      <c r="G39" s="990">
        <v>-77.93357338451483</v>
      </c>
      <c r="H39" s="990">
        <v>-20.833933381311748</v>
      </c>
      <c r="I39" s="990">
        <v>19.422781273466537</v>
      </c>
      <c r="J39" s="990">
        <v>34.932824942950433</v>
      </c>
      <c r="K39" s="990">
        <v>53.639128978984395</v>
      </c>
      <c r="L39" s="990">
        <v>20.427854588715231</v>
      </c>
      <c r="M39" s="990"/>
      <c r="N39" s="1067"/>
      <c r="O39" s="1067"/>
      <c r="P39" s="990"/>
      <c r="Q39" s="1068"/>
      <c r="R39" s="1068"/>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1068"/>
      <c r="AP39" s="1068"/>
      <c r="AQ39" s="1068"/>
      <c r="AR39" s="1068"/>
      <c r="AS39" s="1068"/>
      <c r="AT39" s="1068"/>
      <c r="AU39" s="1068"/>
      <c r="AV39" s="1068"/>
      <c r="AW39" s="1068"/>
      <c r="AX39" s="1068"/>
      <c r="AY39" s="1068"/>
      <c r="AZ39" s="1068"/>
      <c r="BA39" s="1068"/>
      <c r="BB39" s="1068"/>
      <c r="BC39" s="1068"/>
      <c r="BD39" s="1068"/>
      <c r="BE39" s="1068"/>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c r="CC39" s="1068"/>
      <c r="CD39" s="1068"/>
    </row>
    <row r="40" spans="2:82" x14ac:dyDescent="0.2">
      <c r="B40" s="989" t="s">
        <v>16</v>
      </c>
      <c r="C40" s="990">
        <v>5</v>
      </c>
      <c r="D40" s="990">
        <v>5</v>
      </c>
      <c r="E40" s="990">
        <v>5</v>
      </c>
      <c r="F40" s="990">
        <v>20</v>
      </c>
      <c r="G40" s="990">
        <v>67.023118548208288</v>
      </c>
      <c r="H40" s="990">
        <v>44.469906678769838</v>
      </c>
      <c r="I40" s="990">
        <v>7.8901647500940175</v>
      </c>
      <c r="J40" s="990">
        <v>31.545428091507144</v>
      </c>
      <c r="K40" s="990">
        <v>-84.76872386588596</v>
      </c>
      <c r="L40" s="990">
        <v>8.1138078409954097</v>
      </c>
      <c r="M40" s="990"/>
      <c r="N40" s="1067"/>
      <c r="O40" s="1067"/>
      <c r="P40" s="1067"/>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row>
    <row r="41" spans="2:82" x14ac:dyDescent="0.2">
      <c r="B41" s="989" t="s">
        <v>17</v>
      </c>
      <c r="C41" s="990">
        <v>0</v>
      </c>
      <c r="D41" s="990">
        <v>-10</v>
      </c>
      <c r="E41" s="990">
        <v>-10</v>
      </c>
      <c r="F41" s="990">
        <v>0</v>
      </c>
      <c r="G41" s="990">
        <v>-37.976512425536271</v>
      </c>
      <c r="H41" s="990">
        <v>-62.417499809123385</v>
      </c>
      <c r="I41" s="990">
        <v>7.3855919589388499</v>
      </c>
      <c r="J41" s="990">
        <v>-149.67999899928481</v>
      </c>
      <c r="K41" s="990">
        <v>5.8126495181278495</v>
      </c>
      <c r="L41" s="990">
        <v>-8.8305488431802193</v>
      </c>
      <c r="M41" s="990"/>
      <c r="N41" s="1067"/>
      <c r="O41" s="1067"/>
      <c r="P41" s="1067"/>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row>
    <row r="42" spans="2:82" x14ac:dyDescent="0.2">
      <c r="B42" s="989" t="s">
        <v>18</v>
      </c>
      <c r="C42" s="990">
        <v>195</v>
      </c>
      <c r="D42" s="990">
        <v>225</v>
      </c>
      <c r="E42" s="990">
        <v>165</v>
      </c>
      <c r="F42" s="990">
        <v>120</v>
      </c>
      <c r="G42" s="990">
        <v>182.63690264493533</v>
      </c>
      <c r="H42" s="990">
        <v>370.92537769342698</v>
      </c>
      <c r="I42" s="990">
        <v>786.95459838346665</v>
      </c>
      <c r="J42" s="990">
        <v>509.68781928597775</v>
      </c>
      <c r="K42" s="990">
        <v>620.19840304074978</v>
      </c>
      <c r="L42" s="990">
        <v>739.89913964075708</v>
      </c>
      <c r="M42" s="990"/>
      <c r="N42" s="1067"/>
      <c r="O42" s="1067"/>
      <c r="P42" s="990"/>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c r="CC42" s="1068"/>
      <c r="CD42" s="1068"/>
    </row>
    <row r="43" spans="2:82" x14ac:dyDescent="0.2">
      <c r="B43" s="1075" t="s">
        <v>19</v>
      </c>
      <c r="C43" s="992">
        <v>100</v>
      </c>
      <c r="D43" s="992">
        <v>90</v>
      </c>
      <c r="E43" s="992">
        <v>95</v>
      </c>
      <c r="F43" s="992">
        <v>130</v>
      </c>
      <c r="G43" s="992">
        <v>109.15994222992344</v>
      </c>
      <c r="H43" s="992">
        <v>158.59169061727167</v>
      </c>
      <c r="I43" s="992">
        <v>-32.956965431074053</v>
      </c>
      <c r="J43" s="992">
        <v>101.63371527812622</v>
      </c>
      <c r="K43" s="992">
        <v>9.845981526584179</v>
      </c>
      <c r="L43" s="992">
        <v>-69.650410021851442</v>
      </c>
      <c r="M43" s="992"/>
      <c r="N43" s="1076"/>
      <c r="O43" s="1076"/>
      <c r="P43" s="990"/>
      <c r="Q43" s="1077"/>
      <c r="R43" s="1077"/>
      <c r="S43" s="1077"/>
      <c r="T43" s="1077"/>
      <c r="U43" s="1077"/>
      <c r="V43" s="1077"/>
      <c r="W43" s="1077"/>
      <c r="X43" s="1077"/>
      <c r="Y43" s="1077"/>
      <c r="Z43" s="1077"/>
      <c r="AA43" s="1077"/>
      <c r="AB43" s="1077"/>
      <c r="AC43" s="1077"/>
      <c r="AD43" s="1077"/>
      <c r="AE43" s="1077"/>
      <c r="AF43" s="1077"/>
      <c r="AG43" s="1077"/>
      <c r="AH43" s="1077"/>
      <c r="AI43" s="1077"/>
      <c r="AJ43" s="1077"/>
      <c r="AK43" s="1077"/>
      <c r="AL43" s="1077"/>
      <c r="AM43" s="1077"/>
      <c r="AN43" s="1077"/>
      <c r="AO43" s="1077"/>
      <c r="AP43" s="1077"/>
      <c r="AQ43" s="1077"/>
      <c r="AR43" s="1077"/>
      <c r="AS43" s="1077"/>
      <c r="AT43" s="1077"/>
      <c r="AU43" s="1077"/>
      <c r="AV43" s="1077"/>
      <c r="AW43" s="1077"/>
      <c r="AX43" s="1077"/>
      <c r="AY43" s="1077"/>
      <c r="AZ43" s="1077"/>
      <c r="BA43" s="1077"/>
      <c r="BB43" s="1077"/>
      <c r="BC43" s="1077"/>
      <c r="BD43" s="1077"/>
      <c r="BE43" s="1077"/>
      <c r="BF43" s="1077"/>
      <c r="BG43" s="1077"/>
      <c r="BH43" s="1077"/>
      <c r="BI43" s="1077"/>
      <c r="BJ43" s="1077"/>
      <c r="BK43" s="1077"/>
      <c r="BL43" s="1077"/>
      <c r="BM43" s="1077"/>
      <c r="BN43" s="1077"/>
      <c r="BO43" s="1077"/>
      <c r="BP43" s="1077"/>
      <c r="BQ43" s="1077"/>
      <c r="BR43" s="1077"/>
      <c r="BS43" s="1077"/>
      <c r="BT43" s="1077"/>
      <c r="BU43" s="1077"/>
      <c r="BV43" s="1077"/>
      <c r="BW43" s="1077"/>
      <c r="BX43" s="1077"/>
      <c r="BY43" s="1077"/>
      <c r="BZ43" s="1077"/>
      <c r="CA43" s="1077"/>
      <c r="CB43" s="1077"/>
      <c r="CC43" s="1077"/>
      <c r="CD43" s="1077"/>
    </row>
    <row r="44" spans="2:82" ht="10.5" x14ac:dyDescent="0.25">
      <c r="B44" s="1079" t="s">
        <v>58</v>
      </c>
      <c r="C44" s="1080">
        <v>240</v>
      </c>
      <c r="D44" s="1080">
        <v>235</v>
      </c>
      <c r="E44" s="1080">
        <v>235</v>
      </c>
      <c r="F44" s="1080">
        <v>235</v>
      </c>
      <c r="G44" s="1080">
        <v>277.1999040141219</v>
      </c>
      <c r="H44" s="1080">
        <v>255.60750526785944</v>
      </c>
      <c r="I44" s="1080">
        <v>266.62756885822398</v>
      </c>
      <c r="J44" s="1080">
        <v>277.7277872454402</v>
      </c>
      <c r="K44" s="1080">
        <v>292.01237578605247</v>
      </c>
      <c r="L44" s="1080">
        <v>308.45973943063115</v>
      </c>
      <c r="M44" s="1080">
        <v>320.33274920618436</v>
      </c>
      <c r="N44" s="1081">
        <v>5.6324200644938038E-2</v>
      </c>
      <c r="O44" s="1081">
        <v>3.8491278626730852E-2</v>
      </c>
      <c r="P44" s="1032"/>
      <c r="Q44" s="1082">
        <v>45</v>
      </c>
      <c r="R44" s="1082">
        <v>65</v>
      </c>
      <c r="S44" s="1082">
        <v>50</v>
      </c>
      <c r="T44" s="1082">
        <v>65</v>
      </c>
      <c r="U44" s="1082">
        <v>45</v>
      </c>
      <c r="V44" s="1082">
        <v>65</v>
      </c>
      <c r="W44" s="1082">
        <v>50</v>
      </c>
      <c r="X44" s="1082">
        <v>70</v>
      </c>
      <c r="Y44" s="1082">
        <v>45</v>
      </c>
      <c r="Z44" s="1082">
        <v>75</v>
      </c>
      <c r="AA44" s="1082">
        <v>55</v>
      </c>
      <c r="AB44" s="1082">
        <v>70</v>
      </c>
      <c r="AC44" s="1082">
        <v>45</v>
      </c>
      <c r="AD44" s="1082">
        <v>70</v>
      </c>
      <c r="AE44" s="1082">
        <v>55</v>
      </c>
      <c r="AF44" s="1082">
        <v>70</v>
      </c>
      <c r="AG44" s="1082">
        <v>45</v>
      </c>
      <c r="AH44" s="1082">
        <v>70</v>
      </c>
      <c r="AI44" s="1082">
        <v>69.299976003530475</v>
      </c>
      <c r="AJ44" s="1082">
        <v>69.299976003530475</v>
      </c>
      <c r="AK44" s="1082">
        <v>69.299976003530475</v>
      </c>
      <c r="AL44" s="1082">
        <v>69.299976003530475</v>
      </c>
      <c r="AM44" s="1082">
        <v>63.901876316964859</v>
      </c>
      <c r="AN44" s="1082">
        <v>63.901876316964859</v>
      </c>
      <c r="AO44" s="1082">
        <v>63.901876316964859</v>
      </c>
      <c r="AP44" s="1082">
        <v>63.901876316964859</v>
      </c>
      <c r="AQ44" s="1082">
        <v>65.345988729675184</v>
      </c>
      <c r="AR44" s="1082">
        <v>66.095998522568706</v>
      </c>
      <c r="AS44" s="1082">
        <v>68.504717006036572</v>
      </c>
      <c r="AT44" s="1082">
        <v>66.680864599943504</v>
      </c>
      <c r="AU44" s="1082">
        <v>71.299239248066286</v>
      </c>
      <c r="AV44" s="1082">
        <v>68.167417789580753</v>
      </c>
      <c r="AW44" s="1082">
        <v>69.130565103896586</v>
      </c>
      <c r="AX44" s="1082">
        <v>69.130565103896586</v>
      </c>
      <c r="AY44" s="1082">
        <v>76.245073229815233</v>
      </c>
      <c r="AZ44" s="1082">
        <v>72.255111179001034</v>
      </c>
      <c r="BA44" s="1082">
        <v>71.238620124776844</v>
      </c>
      <c r="BB44" s="1082">
        <v>72.273571252459419</v>
      </c>
      <c r="BC44" s="1082">
        <v>74.073903636361507</v>
      </c>
      <c r="BD44" s="1082">
        <v>77.256171700631583</v>
      </c>
      <c r="BE44" s="1082">
        <v>77.453267655282332</v>
      </c>
      <c r="BF44" s="1082">
        <v>79.676396438355695</v>
      </c>
      <c r="BG44" s="1082">
        <v>76.561927371667693</v>
      </c>
      <c r="BH44" s="1082"/>
      <c r="BI44" s="1082">
        <v>110</v>
      </c>
      <c r="BJ44" s="1082">
        <v>110</v>
      </c>
      <c r="BK44" s="1082">
        <v>115</v>
      </c>
      <c r="BL44" s="1082">
        <v>110</v>
      </c>
      <c r="BM44" s="1082">
        <v>120</v>
      </c>
      <c r="BN44" s="1082">
        <v>120</v>
      </c>
      <c r="BO44" s="1082">
        <v>125</v>
      </c>
      <c r="BP44" s="1082">
        <v>115</v>
      </c>
      <c r="BQ44" s="1082">
        <v>125</v>
      </c>
      <c r="BR44" s="1082">
        <v>115</v>
      </c>
      <c r="BS44" s="1082">
        <v>138.59995200706095</v>
      </c>
      <c r="BT44" s="1082">
        <v>138.59995200706095</v>
      </c>
      <c r="BU44" s="1082">
        <v>127.80375263392972</v>
      </c>
      <c r="BV44" s="1082">
        <v>127.80375263392972</v>
      </c>
      <c r="BW44" s="1082">
        <v>131.44198725224391</v>
      </c>
      <c r="BX44" s="1082">
        <v>135.18558160598008</v>
      </c>
      <c r="BY44" s="1082">
        <v>139.46665703764705</v>
      </c>
      <c r="BZ44" s="1082">
        <v>138.26113020779317</v>
      </c>
      <c r="CA44" s="1082">
        <v>148.50018440881627</v>
      </c>
      <c r="CB44" s="1082">
        <v>143.51219137723626</v>
      </c>
      <c r="CC44" s="1082">
        <v>151.3300753369931</v>
      </c>
      <c r="CD44" s="1082">
        <v>157.12966409363804</v>
      </c>
    </row>
    <row r="45" spans="2:82" ht="10.5" x14ac:dyDescent="0.25">
      <c r="B45" s="1083" t="s">
        <v>31</v>
      </c>
      <c r="C45" s="1084">
        <v>445</v>
      </c>
      <c r="D45" s="1084">
        <v>490</v>
      </c>
      <c r="E45" s="1084">
        <v>505</v>
      </c>
      <c r="F45" s="1084">
        <v>525</v>
      </c>
      <c r="G45" s="1084">
        <v>558.9527860112164</v>
      </c>
      <c r="H45" s="1084">
        <v>481.06085446024798</v>
      </c>
      <c r="I45" s="1084">
        <v>525.05903414122531</v>
      </c>
      <c r="J45" s="1084">
        <v>551.92215719018986</v>
      </c>
      <c r="K45" s="1084">
        <v>568.66085439098686</v>
      </c>
      <c r="L45" s="1084">
        <v>577.3160021680419</v>
      </c>
      <c r="M45" s="1084">
        <v>569.22102453175046</v>
      </c>
      <c r="N45" s="1085">
        <v>1.5220227856767687E-2</v>
      </c>
      <c r="O45" s="1085">
        <v>-1.4021744773904943E-2</v>
      </c>
      <c r="P45" s="1032"/>
      <c r="Q45" s="1086">
        <v>105</v>
      </c>
      <c r="R45" s="1086">
        <v>115</v>
      </c>
      <c r="S45" s="1086">
        <v>110</v>
      </c>
      <c r="T45" s="1086">
        <v>110</v>
      </c>
      <c r="U45" s="1086">
        <v>105</v>
      </c>
      <c r="V45" s="1086">
        <v>115</v>
      </c>
      <c r="W45" s="1086">
        <v>115</v>
      </c>
      <c r="X45" s="1086">
        <v>120</v>
      </c>
      <c r="Y45" s="1086">
        <v>120</v>
      </c>
      <c r="Z45" s="1086">
        <v>130</v>
      </c>
      <c r="AA45" s="1086">
        <v>125</v>
      </c>
      <c r="AB45" s="1086">
        <v>125</v>
      </c>
      <c r="AC45" s="1086">
        <v>125</v>
      </c>
      <c r="AD45" s="1086">
        <v>125</v>
      </c>
      <c r="AE45" s="1086">
        <v>130</v>
      </c>
      <c r="AF45" s="1086">
        <v>130</v>
      </c>
      <c r="AG45" s="1086">
        <v>130</v>
      </c>
      <c r="AH45" s="1086">
        <v>135</v>
      </c>
      <c r="AI45" s="1086">
        <v>116.19421550181373</v>
      </c>
      <c r="AJ45" s="1086">
        <v>116.08663598689051</v>
      </c>
      <c r="AK45" s="1086">
        <v>115.22599986750483</v>
      </c>
      <c r="AL45" s="1086">
        <v>211.44593465500736</v>
      </c>
      <c r="AM45" s="1086">
        <v>88.149798750481196</v>
      </c>
      <c r="AN45" s="1086">
        <v>77.496361210074156</v>
      </c>
      <c r="AO45" s="1086">
        <v>102.2958238191038</v>
      </c>
      <c r="AP45" s="1086">
        <v>213.1188706805888</v>
      </c>
      <c r="AQ45" s="1086">
        <v>136.65758712899324</v>
      </c>
      <c r="AR45" s="1086">
        <v>125.46024736618071</v>
      </c>
      <c r="AS45" s="1086">
        <v>125.274756081221</v>
      </c>
      <c r="AT45" s="1086">
        <v>137.66644356483036</v>
      </c>
      <c r="AU45" s="1086">
        <v>138.72838741305816</v>
      </c>
      <c r="AV45" s="1086">
        <v>143.10368684897847</v>
      </c>
      <c r="AW45" s="1086">
        <v>134.74215306543974</v>
      </c>
      <c r="AX45" s="1086">
        <v>135.34792986271339</v>
      </c>
      <c r="AY45" s="1086">
        <v>137.25791075619139</v>
      </c>
      <c r="AZ45" s="1086">
        <v>144.74591075619139</v>
      </c>
      <c r="BA45" s="1086">
        <v>138.85688675619141</v>
      </c>
      <c r="BB45" s="1086">
        <v>147.80014612241266</v>
      </c>
      <c r="BC45" s="1086">
        <v>141.75899213674978</v>
      </c>
      <c r="BD45" s="1086">
        <v>147.878942450214</v>
      </c>
      <c r="BE45" s="1086">
        <v>143.5334672322972</v>
      </c>
      <c r="BF45" s="1086">
        <v>144.1446003487809</v>
      </c>
      <c r="BG45" s="1086">
        <v>142.94464501418096</v>
      </c>
      <c r="BH45" s="1086"/>
      <c r="BI45" s="1086">
        <v>235</v>
      </c>
      <c r="BJ45" s="1086">
        <v>220</v>
      </c>
      <c r="BK45" s="1086">
        <v>220</v>
      </c>
      <c r="BL45" s="1086">
        <v>220</v>
      </c>
      <c r="BM45" s="1086">
        <v>235</v>
      </c>
      <c r="BN45" s="1086">
        <v>250</v>
      </c>
      <c r="BO45" s="1086">
        <v>250</v>
      </c>
      <c r="BP45" s="1086">
        <v>250</v>
      </c>
      <c r="BQ45" s="1086">
        <v>260</v>
      </c>
      <c r="BR45" s="1086">
        <v>265</v>
      </c>
      <c r="BS45" s="1086">
        <v>232.28085148870423</v>
      </c>
      <c r="BT45" s="1086">
        <v>326.67193452251217</v>
      </c>
      <c r="BU45" s="1086">
        <v>165.64615996055534</v>
      </c>
      <c r="BV45" s="1086">
        <v>315.41469449969259</v>
      </c>
      <c r="BW45" s="1086">
        <v>262.11783449517395</v>
      </c>
      <c r="BX45" s="1086">
        <v>262.94119964605136</v>
      </c>
      <c r="BY45" s="1086">
        <v>281.8320742620366</v>
      </c>
      <c r="BZ45" s="1086">
        <v>270.09008292815315</v>
      </c>
      <c r="CA45" s="1086">
        <v>282.00382151238279</v>
      </c>
      <c r="CB45" s="1086">
        <v>286.65703287860407</v>
      </c>
      <c r="CC45" s="1086">
        <v>289.63793458696375</v>
      </c>
      <c r="CD45" s="1086">
        <v>287.6780675810781</v>
      </c>
    </row>
    <row r="46" spans="2:82" ht="10.5" x14ac:dyDescent="0.25">
      <c r="B46" s="1071" t="s">
        <v>221</v>
      </c>
      <c r="C46" s="1084" t="s">
        <v>101</v>
      </c>
      <c r="D46" s="1084" t="s">
        <v>101</v>
      </c>
      <c r="E46" s="1084" t="s">
        <v>101</v>
      </c>
      <c r="F46" s="1084" t="s">
        <v>101</v>
      </c>
      <c r="G46" s="1084">
        <v>29.446158415569158</v>
      </c>
      <c r="H46" s="1084">
        <v>27.503283874035933</v>
      </c>
      <c r="I46" s="1084">
        <v>17.023744409763687</v>
      </c>
      <c r="J46" s="1084">
        <v>12.302516902552165</v>
      </c>
      <c r="K46" s="1084">
        <v>22.991544941431805</v>
      </c>
      <c r="L46" s="1084">
        <v>44.085763612330368</v>
      </c>
      <c r="M46" s="1084">
        <v>59.378531354696321</v>
      </c>
      <c r="N46" s="1085">
        <v>0.91747721715237263</v>
      </c>
      <c r="O46" s="1085">
        <v>0.34688676092453363</v>
      </c>
      <c r="P46" s="1032"/>
      <c r="Q46" s="1086">
        <v>0</v>
      </c>
      <c r="R46" s="1086">
        <v>0</v>
      </c>
      <c r="S46" s="1086">
        <v>0</v>
      </c>
      <c r="T46" s="1086">
        <v>0</v>
      </c>
      <c r="U46" s="1086">
        <v>0</v>
      </c>
      <c r="V46" s="1086">
        <v>0</v>
      </c>
      <c r="W46" s="1086">
        <v>0</v>
      </c>
      <c r="X46" s="1086">
        <v>0</v>
      </c>
      <c r="Y46" s="1086">
        <v>0</v>
      </c>
      <c r="Z46" s="1086">
        <v>0</v>
      </c>
      <c r="AA46" s="1086">
        <v>0</v>
      </c>
      <c r="AB46" s="1086">
        <v>0</v>
      </c>
      <c r="AC46" s="1086">
        <v>0</v>
      </c>
      <c r="AD46" s="1086">
        <v>0</v>
      </c>
      <c r="AE46" s="1086">
        <v>0</v>
      </c>
      <c r="AF46" s="1086">
        <v>0</v>
      </c>
      <c r="AG46" s="1086">
        <v>0</v>
      </c>
      <c r="AH46" s="1086">
        <v>0</v>
      </c>
      <c r="AI46" s="1086">
        <v>7.3615396038922896</v>
      </c>
      <c r="AJ46" s="1086">
        <v>7.3615396038922896</v>
      </c>
      <c r="AK46" s="1086">
        <v>7.3615396038922896</v>
      </c>
      <c r="AL46" s="1086">
        <v>7.3615396038922896</v>
      </c>
      <c r="AM46" s="1086">
        <v>6.8758209685089833</v>
      </c>
      <c r="AN46" s="1086">
        <v>6.8758209685089833</v>
      </c>
      <c r="AO46" s="1086">
        <v>6.8758209685089833</v>
      </c>
      <c r="AP46" s="1086">
        <v>6.8758209685089833</v>
      </c>
      <c r="AQ46" s="1086">
        <v>2.8672420473328883</v>
      </c>
      <c r="AR46" s="1086">
        <v>4.0726773561656682</v>
      </c>
      <c r="AS46" s="1086">
        <v>4.1052566888368238</v>
      </c>
      <c r="AT46" s="1086">
        <v>5.9785683174283051</v>
      </c>
      <c r="AU46" s="1086">
        <v>3.052556752721542</v>
      </c>
      <c r="AV46" s="1086">
        <v>3.0269950171681277</v>
      </c>
      <c r="AW46" s="1086">
        <v>3.0943630377847722</v>
      </c>
      <c r="AX46" s="1086">
        <v>3.1286020948777233</v>
      </c>
      <c r="AY46" s="1086">
        <v>3.206409472973804</v>
      </c>
      <c r="AZ46" s="1086">
        <v>3.7553756719019944</v>
      </c>
      <c r="BA46" s="1086">
        <v>6.0546075781799438</v>
      </c>
      <c r="BB46" s="1086">
        <v>9.9751522183760599</v>
      </c>
      <c r="BC46" s="1086">
        <v>8.1109796764407562</v>
      </c>
      <c r="BD46" s="1086">
        <v>9.4310329606096346</v>
      </c>
      <c r="BE46" s="1086">
        <v>12.016951426181882</v>
      </c>
      <c r="BF46" s="1086">
        <v>14.526799549098094</v>
      </c>
      <c r="BG46" s="1086">
        <v>20.994563763914314</v>
      </c>
      <c r="BH46" s="1086"/>
      <c r="BI46" s="1086">
        <v>0</v>
      </c>
      <c r="BJ46" s="1086">
        <v>0</v>
      </c>
      <c r="BK46" s="1086">
        <v>0</v>
      </c>
      <c r="BL46" s="1086">
        <v>0</v>
      </c>
      <c r="BM46" s="1086">
        <v>0</v>
      </c>
      <c r="BN46" s="1086">
        <v>0</v>
      </c>
      <c r="BO46" s="1086">
        <v>0</v>
      </c>
      <c r="BP46" s="1086">
        <v>0</v>
      </c>
      <c r="BQ46" s="1086">
        <v>0</v>
      </c>
      <c r="BR46" s="1086">
        <v>0</v>
      </c>
      <c r="BS46" s="1086">
        <v>14.723079207784579</v>
      </c>
      <c r="BT46" s="1086">
        <v>14.723079207784579</v>
      </c>
      <c r="BU46" s="1086">
        <v>13.751641937017967</v>
      </c>
      <c r="BV46" s="1086">
        <v>13.751641937017967</v>
      </c>
      <c r="BW46" s="1086">
        <v>6.939919403498557</v>
      </c>
      <c r="BX46" s="1086">
        <v>10.08382500626513</v>
      </c>
      <c r="BY46" s="1086">
        <v>6.0795517698896697</v>
      </c>
      <c r="BZ46" s="1086">
        <v>6.2229651326624955</v>
      </c>
      <c r="CA46" s="1086">
        <v>6.9617851448757984</v>
      </c>
      <c r="CB46" s="1086">
        <v>16.029759796556004</v>
      </c>
      <c r="CC46" s="1086">
        <v>17.542012637050391</v>
      </c>
      <c r="CD46" s="1086">
        <v>26.543750975279977</v>
      </c>
    </row>
    <row r="47" spans="2:82" ht="10.5" x14ac:dyDescent="0.25">
      <c r="B47" s="1087" t="s">
        <v>112</v>
      </c>
      <c r="C47" s="1072">
        <v>525</v>
      </c>
      <c r="D47" s="1072">
        <v>460</v>
      </c>
      <c r="E47" s="1072">
        <v>215</v>
      </c>
      <c r="F47" s="1072">
        <v>280</v>
      </c>
      <c r="G47" s="1072">
        <v>277.62433239024546</v>
      </c>
      <c r="H47" s="1072">
        <v>593.3185058112432</v>
      </c>
      <c r="I47" s="1072">
        <v>349.3966864581156</v>
      </c>
      <c r="J47" s="1072">
        <v>259.05262402515018</v>
      </c>
      <c r="K47" s="1072">
        <v>322.18486945228977</v>
      </c>
      <c r="L47" s="1072">
        <v>194.14233776769643</v>
      </c>
      <c r="M47" s="1072">
        <v>252.30833512585647</v>
      </c>
      <c r="N47" s="1073">
        <v>-0.39741944400512674</v>
      </c>
      <c r="O47" s="1073">
        <v>0.29960490857877353</v>
      </c>
      <c r="P47" s="1032"/>
      <c r="Q47" s="1074">
        <v>15</v>
      </c>
      <c r="R47" s="1074">
        <v>40</v>
      </c>
      <c r="S47" s="1074">
        <v>45</v>
      </c>
      <c r="T47" s="1074">
        <v>75</v>
      </c>
      <c r="U47" s="1074">
        <v>180</v>
      </c>
      <c r="V47" s="1074">
        <v>220</v>
      </c>
      <c r="W47" s="1074">
        <v>150</v>
      </c>
      <c r="X47" s="1074">
        <v>115</v>
      </c>
      <c r="Y47" s="1074">
        <v>80</v>
      </c>
      <c r="Z47" s="1074">
        <v>115</v>
      </c>
      <c r="AA47" s="1074">
        <v>30</v>
      </c>
      <c r="AB47" s="1074">
        <v>75</v>
      </c>
      <c r="AC47" s="1074">
        <v>45</v>
      </c>
      <c r="AD47" s="1074">
        <v>65</v>
      </c>
      <c r="AE47" s="1074">
        <v>85</v>
      </c>
      <c r="AF47" s="1074">
        <v>70</v>
      </c>
      <c r="AG47" s="1074">
        <v>70</v>
      </c>
      <c r="AH47" s="1074">
        <v>50</v>
      </c>
      <c r="AI47" s="1074">
        <v>109.27647535723891</v>
      </c>
      <c r="AJ47" s="1074">
        <v>88.297372844297456</v>
      </c>
      <c r="AK47" s="1074">
        <v>52.620704983374424</v>
      </c>
      <c r="AL47" s="1074">
        <v>27.429779205334683</v>
      </c>
      <c r="AM47" s="1074">
        <v>309.41218174580774</v>
      </c>
      <c r="AN47" s="1074">
        <v>131.11869580663716</v>
      </c>
      <c r="AO47" s="1074">
        <v>97.737661461344302</v>
      </c>
      <c r="AP47" s="1074">
        <v>55.049966797453891</v>
      </c>
      <c r="AQ47" s="1074">
        <v>25.360804397888757</v>
      </c>
      <c r="AR47" s="1074">
        <v>112.80482379016719</v>
      </c>
      <c r="AS47" s="1074">
        <v>115.12969481982344</v>
      </c>
      <c r="AT47" s="1074">
        <v>96.101363450236178</v>
      </c>
      <c r="AU47" s="1074">
        <v>69.349104578281242</v>
      </c>
      <c r="AV47" s="1074">
        <v>84.482626008354586</v>
      </c>
      <c r="AW47" s="1074">
        <v>102.78472906456042</v>
      </c>
      <c r="AX47" s="1074">
        <v>2.4361643739538952</v>
      </c>
      <c r="AY47" s="1074">
        <v>128.43212982217227</v>
      </c>
      <c r="AZ47" s="1074">
        <v>46.831473413591077</v>
      </c>
      <c r="BA47" s="1074">
        <v>86.124554845876219</v>
      </c>
      <c r="BB47" s="1074">
        <v>60.796711370650179</v>
      </c>
      <c r="BC47" s="1074">
        <v>60.318861222953636</v>
      </c>
      <c r="BD47" s="1074">
        <v>14.330567574105098</v>
      </c>
      <c r="BE47" s="1074">
        <v>65.432256107713854</v>
      </c>
      <c r="BF47" s="1074">
        <v>54.060652862923845</v>
      </c>
      <c r="BG47" s="1074">
        <v>70.462523051204428</v>
      </c>
      <c r="BH47" s="1074"/>
      <c r="BI47" s="1074">
        <v>-5</v>
      </c>
      <c r="BJ47" s="1074">
        <v>55</v>
      </c>
      <c r="BK47" s="1074">
        <v>120</v>
      </c>
      <c r="BL47" s="1074">
        <v>400</v>
      </c>
      <c r="BM47" s="1074">
        <v>265</v>
      </c>
      <c r="BN47" s="1074">
        <v>195</v>
      </c>
      <c r="BO47" s="1074">
        <v>105</v>
      </c>
      <c r="BP47" s="1074">
        <v>110</v>
      </c>
      <c r="BQ47" s="1074">
        <v>155</v>
      </c>
      <c r="BR47" s="1074">
        <v>120</v>
      </c>
      <c r="BS47" s="1074">
        <v>197.57384820153635</v>
      </c>
      <c r="BT47" s="1074">
        <v>80.050484188709106</v>
      </c>
      <c r="BU47" s="1074">
        <v>80.050484188709106</v>
      </c>
      <c r="BV47" s="1074">
        <v>152.78762825879818</v>
      </c>
      <c r="BW47" s="1074">
        <v>138.16562818805596</v>
      </c>
      <c r="BX47" s="1074">
        <v>211.23105827005963</v>
      </c>
      <c r="BY47" s="1074">
        <v>153.83173058663584</v>
      </c>
      <c r="BZ47" s="1074">
        <v>105.22089343851432</v>
      </c>
      <c r="CA47" s="1074">
        <v>175.26360323576336</v>
      </c>
      <c r="CB47" s="1074">
        <v>146.92126621652639</v>
      </c>
      <c r="CC47" s="1074">
        <v>74.649428797058732</v>
      </c>
      <c r="CD47" s="1074">
        <v>119.4929089706377</v>
      </c>
    </row>
    <row r="48" spans="2:82" ht="10.5" x14ac:dyDescent="0.25">
      <c r="B48" s="989" t="s">
        <v>15</v>
      </c>
      <c r="C48" s="990"/>
      <c r="D48" s="990"/>
      <c r="E48" s="990"/>
      <c r="F48" s="990"/>
      <c r="G48" s="990">
        <v>155.41800000000001</v>
      </c>
      <c r="H48" s="990">
        <v>234.41024999999999</v>
      </c>
      <c r="I48" s="990">
        <v>255.88475</v>
      </c>
      <c r="J48" s="990">
        <v>258.18680000000001</v>
      </c>
      <c r="K48" s="990">
        <v>169.397325</v>
      </c>
      <c r="L48" s="990">
        <v>115.12444499999999</v>
      </c>
      <c r="M48" s="990"/>
      <c r="N48" s="1067"/>
      <c r="O48" s="1067"/>
      <c r="P48" s="1032"/>
      <c r="Q48" s="1074"/>
      <c r="R48" s="1074"/>
      <c r="S48" s="1074"/>
      <c r="T48" s="1074"/>
      <c r="U48" s="1074"/>
      <c r="V48" s="1074"/>
      <c r="W48" s="1074"/>
      <c r="X48" s="1074"/>
      <c r="Y48" s="1074"/>
      <c r="Z48" s="1074"/>
      <c r="AA48" s="1074"/>
      <c r="AB48" s="1074"/>
      <c r="AC48" s="1074"/>
      <c r="AD48" s="1074"/>
      <c r="AE48" s="1074"/>
      <c r="AF48" s="1074"/>
      <c r="AG48" s="1074"/>
      <c r="AH48" s="1074"/>
      <c r="AI48" s="1074"/>
      <c r="AJ48" s="1074"/>
      <c r="AK48" s="1074"/>
      <c r="AL48" s="1074"/>
      <c r="AM48" s="1074"/>
      <c r="AN48" s="1074"/>
      <c r="AO48" s="1074"/>
      <c r="AP48" s="1074"/>
      <c r="AQ48" s="1074"/>
      <c r="AR48" s="1074"/>
      <c r="AS48" s="1074"/>
      <c r="AT48" s="1074"/>
      <c r="AU48" s="1074"/>
      <c r="AV48" s="1074"/>
      <c r="AW48" s="1074"/>
      <c r="AX48" s="1074"/>
      <c r="AY48" s="1074"/>
      <c r="AZ48" s="1074"/>
      <c r="BA48" s="1074"/>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row>
    <row r="49" spans="2:82" ht="10.5" x14ac:dyDescent="0.25">
      <c r="B49" s="989" t="s">
        <v>16</v>
      </c>
      <c r="C49" s="990"/>
      <c r="D49" s="990"/>
      <c r="E49" s="990"/>
      <c r="F49" s="990"/>
      <c r="G49" s="990">
        <v>52.417000000000002</v>
      </c>
      <c r="H49" s="990">
        <v>75.202750000000009</v>
      </c>
      <c r="I49" s="990">
        <v>60.96875</v>
      </c>
      <c r="J49" s="990">
        <v>44.445499999999996</v>
      </c>
      <c r="K49" s="990">
        <v>23.646625</v>
      </c>
      <c r="L49" s="990">
        <v>31.760745</v>
      </c>
      <c r="M49" s="990"/>
      <c r="N49" s="1067"/>
      <c r="O49" s="1067"/>
      <c r="P49" s="1032"/>
      <c r="Q49" s="1074"/>
      <c r="R49" s="1074"/>
      <c r="S49" s="1074"/>
      <c r="T49" s="1074"/>
      <c r="U49" s="1074"/>
      <c r="V49" s="1074"/>
      <c r="W49" s="1074"/>
      <c r="X49" s="1074"/>
      <c r="Y49" s="1074"/>
      <c r="Z49" s="1074"/>
      <c r="AA49" s="1074"/>
      <c r="AB49" s="1074"/>
      <c r="AC49" s="1074"/>
      <c r="AD49" s="1074"/>
      <c r="AE49" s="1074"/>
      <c r="AF49" s="1074"/>
      <c r="AG49" s="1074"/>
      <c r="AH49" s="1074"/>
      <c r="AI49" s="1074"/>
      <c r="AJ49" s="1074"/>
      <c r="AK49" s="1074"/>
      <c r="AL49" s="1074"/>
      <c r="AM49" s="1074"/>
      <c r="AN49" s="1074"/>
      <c r="AO49" s="1074"/>
      <c r="AP49" s="1074"/>
      <c r="AQ49" s="1074"/>
      <c r="AR49" s="1074"/>
      <c r="AS49" s="1074"/>
      <c r="AT49" s="1074"/>
      <c r="AU49" s="1074"/>
      <c r="AV49" s="1074"/>
      <c r="AW49" s="1074"/>
      <c r="AX49" s="1074"/>
      <c r="AY49" s="1074"/>
      <c r="AZ49" s="1074"/>
      <c r="BA49" s="1074"/>
      <c r="BB49" s="1074"/>
      <c r="BC49" s="1074"/>
      <c r="BD49" s="1074"/>
      <c r="BE49" s="1074"/>
      <c r="BF49" s="1074"/>
      <c r="BG49" s="1074"/>
      <c r="BH49" s="1074"/>
      <c r="BI49" s="1074"/>
      <c r="BJ49" s="1074"/>
      <c r="BK49" s="1074"/>
      <c r="BL49" s="1074"/>
      <c r="BM49" s="1074"/>
      <c r="BN49" s="1074"/>
      <c r="BO49" s="1074"/>
      <c r="BP49" s="1074"/>
      <c r="BQ49" s="1074"/>
      <c r="BR49" s="1074"/>
      <c r="BS49" s="1074"/>
      <c r="BT49" s="1074"/>
      <c r="BU49" s="1074"/>
      <c r="BV49" s="1074"/>
      <c r="BW49" s="1074"/>
      <c r="BX49" s="1074"/>
      <c r="BY49" s="1074"/>
      <c r="BZ49" s="1074"/>
      <c r="CA49" s="1074"/>
      <c r="CB49" s="1074"/>
      <c r="CC49" s="1074"/>
      <c r="CD49" s="1074"/>
    </row>
    <row r="50" spans="2:82" ht="10.5" x14ac:dyDescent="0.25">
      <c r="B50" s="989" t="s">
        <v>17</v>
      </c>
      <c r="C50" s="990"/>
      <c r="D50" s="990"/>
      <c r="E50" s="990"/>
      <c r="F50" s="990"/>
      <c r="G50" s="990">
        <v>46</v>
      </c>
      <c r="H50" s="990">
        <v>240</v>
      </c>
      <c r="I50" s="990">
        <v>-26</v>
      </c>
      <c r="J50" s="990">
        <v>-114</v>
      </c>
      <c r="K50" s="990">
        <v>54</v>
      </c>
      <c r="L50" s="990">
        <v>-24</v>
      </c>
      <c r="M50" s="990"/>
      <c r="N50" s="1067"/>
      <c r="O50" s="1067"/>
      <c r="P50" s="1032"/>
      <c r="Q50" s="1074"/>
      <c r="R50" s="1074"/>
      <c r="S50" s="1074"/>
      <c r="T50" s="1074"/>
      <c r="U50" s="1074"/>
      <c r="V50" s="1074"/>
      <c r="W50" s="1074"/>
      <c r="X50" s="1074"/>
      <c r="Y50" s="1074"/>
      <c r="Z50" s="1074"/>
      <c r="AA50" s="1074"/>
      <c r="AB50" s="1074"/>
      <c r="AC50" s="1074"/>
      <c r="AD50" s="1074"/>
      <c r="AE50" s="1074"/>
      <c r="AF50" s="1074"/>
      <c r="AG50" s="1074"/>
      <c r="AH50" s="1074"/>
      <c r="AI50" s="1074"/>
      <c r="AJ50" s="1074"/>
      <c r="AK50" s="1074"/>
      <c r="AL50" s="1074"/>
      <c r="AM50" s="1074"/>
      <c r="AN50" s="1074"/>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row>
    <row r="51" spans="2:82" ht="10.5" x14ac:dyDescent="0.25">
      <c r="B51" s="989" t="s">
        <v>18</v>
      </c>
      <c r="C51" s="990"/>
      <c r="D51" s="990"/>
      <c r="E51" s="990"/>
      <c r="F51" s="990"/>
      <c r="G51" s="990">
        <v>14.789332390245471</v>
      </c>
      <c r="H51" s="990">
        <v>22.505505811243108</v>
      </c>
      <c r="I51" s="990">
        <v>25.543186458115599</v>
      </c>
      <c r="J51" s="990">
        <v>37.616345427363477</v>
      </c>
      <c r="K51" s="990">
        <v>51.832222222222221</v>
      </c>
      <c r="L51" s="990">
        <v>64.194699999999997</v>
      </c>
      <c r="M51" s="990"/>
      <c r="N51" s="1067"/>
      <c r="O51" s="1067"/>
      <c r="P51" s="1032"/>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row>
    <row r="52" spans="2:82" ht="10.5" x14ac:dyDescent="0.25">
      <c r="B52" s="989" t="s">
        <v>19</v>
      </c>
      <c r="C52" s="990"/>
      <c r="D52" s="990"/>
      <c r="E52" s="990"/>
      <c r="F52" s="990"/>
      <c r="G52" s="990">
        <v>9</v>
      </c>
      <c r="H52" s="990">
        <v>21.2</v>
      </c>
      <c r="I52" s="990">
        <v>33</v>
      </c>
      <c r="J52" s="990">
        <v>32.803978597786696</v>
      </c>
      <c r="K52" s="990">
        <v>23.30869723006753</v>
      </c>
      <c r="L52" s="990">
        <v>7.0624477676964492</v>
      </c>
      <c r="M52" s="990"/>
      <c r="N52" s="1067"/>
      <c r="O52" s="1067"/>
      <c r="P52" s="1032"/>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c r="AO52" s="1074"/>
      <c r="AP52" s="1074"/>
      <c r="AQ52" s="1074"/>
      <c r="AR52" s="1074"/>
      <c r="AS52" s="1074"/>
      <c r="AT52" s="1074"/>
      <c r="AU52" s="1074"/>
      <c r="AV52" s="1074"/>
      <c r="AW52" s="1074"/>
      <c r="AX52" s="1074"/>
      <c r="AY52" s="1074"/>
      <c r="AZ52" s="1074"/>
      <c r="BA52" s="1074"/>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row>
    <row r="53" spans="2:82" s="1092" customFormat="1" ht="10.5" x14ac:dyDescent="0.25">
      <c r="B53" s="1088" t="s">
        <v>232</v>
      </c>
      <c r="C53" s="1089"/>
      <c r="D53" s="1089"/>
      <c r="E53" s="1089"/>
      <c r="F53" s="1089"/>
      <c r="G53" s="1089">
        <v>16.352667609754526</v>
      </c>
      <c r="H53" s="1089">
        <v>22.930494188756892</v>
      </c>
      <c r="I53" s="1089">
        <v>26.8688135418844</v>
      </c>
      <c r="J53" s="1089">
        <v>90.028654572636526</v>
      </c>
      <c r="K53" s="1089">
        <v>134.36577777777779</v>
      </c>
      <c r="L53" s="1089">
        <v>161.89330000000001</v>
      </c>
      <c r="M53" s="1089">
        <v>186.17729499999999</v>
      </c>
      <c r="N53" s="1090">
        <v>0.20487003965956929</v>
      </c>
      <c r="O53" s="1090">
        <v>0.14999999999999991</v>
      </c>
      <c r="P53" s="1089"/>
      <c r="Q53" s="1089">
        <v>0</v>
      </c>
      <c r="R53" s="1089">
        <v>0</v>
      </c>
      <c r="S53" s="1089">
        <v>0</v>
      </c>
      <c r="T53" s="1089">
        <v>0</v>
      </c>
      <c r="U53" s="1089">
        <v>0</v>
      </c>
      <c r="V53" s="1089">
        <v>0</v>
      </c>
      <c r="W53" s="1089">
        <v>0</v>
      </c>
      <c r="X53" s="1089">
        <v>0</v>
      </c>
      <c r="Y53" s="1089">
        <v>0</v>
      </c>
      <c r="Z53" s="1089">
        <v>0</v>
      </c>
      <c r="AA53" s="1089">
        <v>0</v>
      </c>
      <c r="AB53" s="1089">
        <v>0</v>
      </c>
      <c r="AC53" s="1089">
        <v>0</v>
      </c>
      <c r="AD53" s="1089">
        <v>0</v>
      </c>
      <c r="AE53" s="1089">
        <v>0</v>
      </c>
      <c r="AF53" s="1089">
        <v>0</v>
      </c>
      <c r="AG53" s="1089">
        <v>0</v>
      </c>
      <c r="AH53" s="1089">
        <v>0</v>
      </c>
      <c r="AI53" s="1089">
        <v>4.0881669024386316</v>
      </c>
      <c r="AJ53" s="1089">
        <v>4.0881669024386316</v>
      </c>
      <c r="AK53" s="1089">
        <v>4.0881669024386316</v>
      </c>
      <c r="AL53" s="1089">
        <v>4.0881669024386316</v>
      </c>
      <c r="AM53" s="1089">
        <v>11.465247094378446</v>
      </c>
      <c r="AN53" s="1089">
        <v>5.7326235471892231</v>
      </c>
      <c r="AO53" s="1089">
        <v>2.8663117735946115</v>
      </c>
      <c r="AP53" s="1089">
        <v>2.8663117735946115</v>
      </c>
      <c r="AQ53" s="1089">
        <v>6.7172033854711</v>
      </c>
      <c r="AR53" s="1089">
        <v>6.7172033854711</v>
      </c>
      <c r="AS53" s="1089">
        <v>6.7172033854711</v>
      </c>
      <c r="AT53" s="1089">
        <v>6.7172033854711</v>
      </c>
      <c r="AU53" s="1089">
        <v>22.507163643159132</v>
      </c>
      <c r="AV53" s="1089">
        <v>22.507163643159132</v>
      </c>
      <c r="AW53" s="1089">
        <v>22.507163643159132</v>
      </c>
      <c r="AX53" s="1089">
        <v>22.507163643159132</v>
      </c>
      <c r="AY53" s="1089">
        <v>30.904128888888895</v>
      </c>
      <c r="AZ53" s="1089">
        <v>20.154866666666667</v>
      </c>
      <c r="BA53" s="1089">
        <v>34.935102222222227</v>
      </c>
      <c r="BB53" s="1089">
        <v>48.371680000000005</v>
      </c>
      <c r="BC53" s="1089">
        <v>53.338000000000001</v>
      </c>
      <c r="BD53" s="1089">
        <v>40.763999999999996</v>
      </c>
      <c r="BE53" s="1089">
        <v>30.0533</v>
      </c>
      <c r="BF53" s="1089">
        <v>37.738</v>
      </c>
      <c r="BG53" s="1089">
        <v>35.235530000000004</v>
      </c>
      <c r="BH53" s="1091"/>
      <c r="BI53" s="1086">
        <v>0</v>
      </c>
      <c r="BJ53" s="1086">
        <v>0</v>
      </c>
      <c r="BK53" s="1086">
        <v>0</v>
      </c>
      <c r="BL53" s="1086">
        <v>0</v>
      </c>
      <c r="BM53" s="1086">
        <v>0</v>
      </c>
      <c r="BN53" s="1086">
        <v>0</v>
      </c>
      <c r="BO53" s="1086">
        <v>0</v>
      </c>
      <c r="BP53" s="1086">
        <v>0</v>
      </c>
      <c r="BQ53" s="1086">
        <v>0</v>
      </c>
      <c r="BR53" s="1086">
        <v>0</v>
      </c>
      <c r="BS53" s="1086">
        <v>8.1763338048772631</v>
      </c>
      <c r="BT53" s="1086">
        <v>8.1763338048772631</v>
      </c>
      <c r="BU53" s="1086">
        <v>8.1763338048772631</v>
      </c>
      <c r="BV53" s="1086">
        <v>5.7326235471892231</v>
      </c>
      <c r="BW53" s="1086">
        <v>13.4344067709422</v>
      </c>
      <c r="BX53" s="1086">
        <v>13.4344067709422</v>
      </c>
      <c r="BY53" s="1086">
        <v>45.014327286318263</v>
      </c>
      <c r="BZ53" s="1086">
        <v>45.014327286318263</v>
      </c>
      <c r="CA53" s="1086">
        <v>51.058995555555562</v>
      </c>
      <c r="CB53" s="1086">
        <v>83.306782222222239</v>
      </c>
      <c r="CC53" s="1086">
        <v>94.102000000000004</v>
      </c>
      <c r="CD53" s="1086">
        <v>67.791300000000007</v>
      </c>
    </row>
    <row r="54" spans="2:82" s="1092" customFormat="1" ht="10.5" x14ac:dyDescent="0.25">
      <c r="B54" s="1071" t="s">
        <v>103</v>
      </c>
      <c r="C54" s="1072">
        <v>-240</v>
      </c>
      <c r="D54" s="1072">
        <v>-10</v>
      </c>
      <c r="E54" s="1072">
        <v>105</v>
      </c>
      <c r="F54" s="1072">
        <v>-245</v>
      </c>
      <c r="G54" s="1072">
        <v>990.6481031776417</v>
      </c>
      <c r="H54" s="1072">
        <v>507.24591859579829</v>
      </c>
      <c r="I54" s="1072">
        <v>-241.04985259999987</v>
      </c>
      <c r="J54" s="1072">
        <v>-557.63930619999985</v>
      </c>
      <c r="K54" s="1072">
        <v>-74.216179800000276</v>
      </c>
      <c r="L54" s="1072">
        <v>296.47576420000019</v>
      </c>
      <c r="M54" s="1072">
        <v>100</v>
      </c>
      <c r="N54" s="1073" t="s">
        <v>253</v>
      </c>
      <c r="O54" s="1073">
        <v>-0.66270430141284398</v>
      </c>
      <c r="P54" s="1072"/>
      <c r="Q54" s="1074">
        <v>-95</v>
      </c>
      <c r="R54" s="1074">
        <v>-30</v>
      </c>
      <c r="S54" s="1074">
        <v>-50</v>
      </c>
      <c r="T54" s="1074">
        <v>45</v>
      </c>
      <c r="U54" s="1074">
        <v>110</v>
      </c>
      <c r="V54" s="1074">
        <v>-345</v>
      </c>
      <c r="W54" s="1074">
        <v>-25</v>
      </c>
      <c r="X54" s="1074">
        <v>-15</v>
      </c>
      <c r="Y54" s="1074">
        <v>-85</v>
      </c>
      <c r="Z54" s="1074">
        <v>115</v>
      </c>
      <c r="AA54" s="1074">
        <v>60</v>
      </c>
      <c r="AB54" s="1074">
        <v>30</v>
      </c>
      <c r="AC54" s="1074">
        <v>-40</v>
      </c>
      <c r="AD54" s="1074">
        <v>55</v>
      </c>
      <c r="AE54" s="1074">
        <v>-15</v>
      </c>
      <c r="AF54" s="1074">
        <v>-125</v>
      </c>
      <c r="AG54" s="1074">
        <v>5</v>
      </c>
      <c r="AH54" s="1074">
        <v>-115</v>
      </c>
      <c r="AI54" s="1074">
        <v>687.30098298000007</v>
      </c>
      <c r="AJ54" s="1074">
        <v>50.292911704479891</v>
      </c>
      <c r="AK54" s="1074">
        <v>207.02078668415976</v>
      </c>
      <c r="AL54" s="1074">
        <v>46.033421809001943</v>
      </c>
      <c r="AM54" s="1074">
        <v>-215.94544478631991</v>
      </c>
      <c r="AN54" s="1074">
        <v>123.8353253826093</v>
      </c>
      <c r="AO54" s="1074">
        <v>525.73442329950888</v>
      </c>
      <c r="AP54" s="1074">
        <v>73.621614700000109</v>
      </c>
      <c r="AQ54" s="1074">
        <v>100.38166739999974</v>
      </c>
      <c r="AR54" s="1074">
        <v>33.979730200000191</v>
      </c>
      <c r="AS54" s="1074">
        <v>-213.37130419999994</v>
      </c>
      <c r="AT54" s="1074">
        <v>-162.03994599999982</v>
      </c>
      <c r="AU54" s="1074">
        <v>-166.41974060000015</v>
      </c>
      <c r="AV54" s="1074">
        <v>-111.71180959999987</v>
      </c>
      <c r="AW54" s="1074">
        <v>-217.28717849999998</v>
      </c>
      <c r="AX54" s="1074">
        <v>-62.220577499999798</v>
      </c>
      <c r="AY54" s="1074">
        <v>40.330283399999715</v>
      </c>
      <c r="AZ54" s="1074">
        <v>155.21315000000007</v>
      </c>
      <c r="BA54" s="1074">
        <v>-98.747707000000077</v>
      </c>
      <c r="BB54" s="1074">
        <v>-171.0119062</v>
      </c>
      <c r="BC54" s="1074">
        <v>11.010812200000277</v>
      </c>
      <c r="BD54" s="1074">
        <v>444.05345099999931</v>
      </c>
      <c r="BE54" s="1074">
        <v>-300.29840799999965</v>
      </c>
      <c r="BF54" s="1074">
        <v>141.70990900000021</v>
      </c>
      <c r="BG54" s="1074">
        <v>-5.9836120000002122</v>
      </c>
      <c r="BH54" s="1074"/>
      <c r="BI54" s="1074">
        <v>340</v>
      </c>
      <c r="BJ54" s="1074">
        <v>-125</v>
      </c>
      <c r="BK54" s="1074">
        <v>-5</v>
      </c>
      <c r="BL54" s="1074">
        <v>-235</v>
      </c>
      <c r="BM54" s="1074">
        <v>-40</v>
      </c>
      <c r="BN54" s="1074">
        <v>30</v>
      </c>
      <c r="BO54" s="1074">
        <v>90</v>
      </c>
      <c r="BP54" s="1074">
        <v>15</v>
      </c>
      <c r="BQ54" s="1074">
        <v>-140</v>
      </c>
      <c r="BR54" s="1074">
        <v>-110</v>
      </c>
      <c r="BS54" s="1074">
        <v>737.59389468448001</v>
      </c>
      <c r="BT54" s="1074">
        <v>253.0542084931617</v>
      </c>
      <c r="BU54" s="1074">
        <v>-92.110119403710627</v>
      </c>
      <c r="BV54" s="1074">
        <v>599.356037999509</v>
      </c>
      <c r="BW54" s="1074">
        <v>134.36139759999992</v>
      </c>
      <c r="BX54" s="1074">
        <v>-375.41125019999976</v>
      </c>
      <c r="BY54" s="1074">
        <v>-278.13155019999999</v>
      </c>
      <c r="BZ54" s="1074">
        <v>-279.5077559999998</v>
      </c>
      <c r="CA54" s="1074">
        <v>195.5434333999998</v>
      </c>
      <c r="CB54" s="1074">
        <v>-269.7596132000001</v>
      </c>
      <c r="CC54" s="1074">
        <v>455.06426319999957</v>
      </c>
      <c r="CD54" s="1074">
        <v>-158.58849899999944</v>
      </c>
    </row>
    <row r="55" spans="2:82" ht="10.5" x14ac:dyDescent="0.25">
      <c r="B55" s="989" t="s">
        <v>15</v>
      </c>
      <c r="C55" s="990"/>
      <c r="D55" s="990"/>
      <c r="E55" s="990"/>
      <c r="F55" s="990"/>
      <c r="G55" s="990">
        <v>125.23173499999987</v>
      </c>
      <c r="H55" s="990">
        <v>523.89902040000004</v>
      </c>
      <c r="I55" s="990">
        <v>-5.8925504999999063</v>
      </c>
      <c r="J55" s="990">
        <v>-101.52337489999994</v>
      </c>
      <c r="K55" s="990">
        <v>-60.93543000000016</v>
      </c>
      <c r="L55" s="990">
        <v>165.29442000000017</v>
      </c>
      <c r="M55" s="990"/>
      <c r="N55" s="1067"/>
      <c r="O55" s="1067"/>
      <c r="P55" s="1032"/>
      <c r="Q55" s="1074"/>
      <c r="R55" s="1074"/>
      <c r="S55" s="1074"/>
      <c r="T55" s="1074"/>
      <c r="U55" s="1074"/>
      <c r="V55" s="1074"/>
      <c r="W55" s="1074"/>
      <c r="X55" s="1074"/>
      <c r="Y55" s="1074"/>
      <c r="Z55" s="1074"/>
      <c r="AA55" s="1074"/>
      <c r="AB55" s="1074"/>
      <c r="AC55" s="1074"/>
      <c r="AD55" s="1074"/>
      <c r="AE55" s="1074"/>
      <c r="AF55" s="1074"/>
      <c r="AG55" s="1074"/>
      <c r="AH55" s="1074"/>
      <c r="AI55" s="1074"/>
      <c r="AJ55" s="1074"/>
      <c r="AK55" s="1074"/>
      <c r="AL55" s="1074"/>
      <c r="AM55" s="1074"/>
      <c r="AN55" s="1074"/>
      <c r="AO55" s="1074"/>
      <c r="AP55" s="1074"/>
      <c r="AQ55" s="1074"/>
      <c r="AR55" s="1074"/>
      <c r="AS55" s="1074"/>
      <c r="AT55" s="1074"/>
      <c r="AU55" s="1074"/>
      <c r="AV55" s="1074"/>
      <c r="AW55" s="1074"/>
      <c r="AX55" s="1074"/>
      <c r="AY55" s="1074"/>
      <c r="AZ55" s="1074"/>
      <c r="BA55" s="1074"/>
      <c r="BB55" s="1074"/>
      <c r="BC55" s="1074"/>
      <c r="BD55" s="1074"/>
      <c r="BE55" s="1074"/>
      <c r="BF55" s="1074"/>
      <c r="BG55" s="1074"/>
      <c r="BH55" s="1074"/>
      <c r="BI55" s="1074"/>
      <c r="BJ55" s="1074"/>
      <c r="BK55" s="1074"/>
      <c r="BL55" s="1074"/>
      <c r="BM55" s="1074"/>
      <c r="BN55" s="1074"/>
      <c r="BO55" s="1074"/>
      <c r="BP55" s="1074"/>
      <c r="BQ55" s="1074"/>
      <c r="BR55" s="1074"/>
      <c r="BS55" s="1074"/>
      <c r="BT55" s="1074"/>
      <c r="BU55" s="1074"/>
      <c r="BV55" s="1074"/>
      <c r="BW55" s="1074"/>
      <c r="BX55" s="1074"/>
      <c r="BY55" s="1074"/>
      <c r="BZ55" s="1074"/>
      <c r="CA55" s="1074"/>
      <c r="CB55" s="1074"/>
      <c r="CC55" s="1074"/>
      <c r="CD55" s="1074"/>
    </row>
    <row r="56" spans="2:82" ht="10.5" x14ac:dyDescent="0.25">
      <c r="B56" s="989" t="s">
        <v>16</v>
      </c>
      <c r="C56" s="990"/>
      <c r="D56" s="990"/>
      <c r="E56" s="990"/>
      <c r="F56" s="990"/>
      <c r="G56" s="990">
        <v>508.35892787764175</v>
      </c>
      <c r="H56" s="990">
        <v>237.22042819579832</v>
      </c>
      <c r="I56" s="990">
        <v>55.758257900000075</v>
      </c>
      <c r="J56" s="990">
        <v>-312.64948129999988</v>
      </c>
      <c r="K56" s="990">
        <v>-98.610808600000098</v>
      </c>
      <c r="L56" s="990">
        <v>163.182973</v>
      </c>
      <c r="M56" s="990"/>
      <c r="N56" s="1067"/>
      <c r="O56" s="1067"/>
      <c r="P56" s="1032"/>
      <c r="Q56" s="1074"/>
      <c r="R56" s="1074"/>
      <c r="S56" s="1074"/>
      <c r="T56" s="1074"/>
      <c r="U56" s="1074"/>
      <c r="V56" s="1074"/>
      <c r="W56" s="1074"/>
      <c r="X56" s="1074"/>
      <c r="Y56" s="1074"/>
      <c r="Z56" s="1074"/>
      <c r="AA56" s="1074"/>
      <c r="AB56" s="1074"/>
      <c r="AC56" s="1074"/>
      <c r="AD56" s="1074"/>
      <c r="AE56" s="1074"/>
      <c r="AF56" s="1074"/>
      <c r="AG56" s="1074"/>
      <c r="AH56" s="1074"/>
      <c r="AI56" s="1074"/>
      <c r="AJ56" s="1074"/>
      <c r="AK56" s="1074"/>
      <c r="AL56" s="1074"/>
      <c r="AM56" s="1074"/>
      <c r="AN56" s="1074"/>
      <c r="AO56" s="1074"/>
      <c r="AP56" s="1074"/>
      <c r="AQ56" s="1074"/>
      <c r="AR56" s="1074"/>
      <c r="AS56" s="1074"/>
      <c r="AT56" s="1074"/>
      <c r="AU56" s="1074"/>
      <c r="AV56" s="1074"/>
      <c r="AW56" s="1074"/>
      <c r="AX56" s="1074"/>
      <c r="AY56" s="1074"/>
      <c r="AZ56" s="1074"/>
      <c r="BA56" s="1074"/>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row>
    <row r="57" spans="2:82" ht="10.5" x14ac:dyDescent="0.25">
      <c r="B57" s="989" t="s">
        <v>17</v>
      </c>
      <c r="C57" s="990"/>
      <c r="D57" s="990"/>
      <c r="E57" s="990"/>
      <c r="F57" s="990"/>
      <c r="G57" s="990">
        <v>-12.70334969999999</v>
      </c>
      <c r="H57" s="990">
        <v>57.665439999999982</v>
      </c>
      <c r="I57" s="990">
        <v>-22.6035</v>
      </c>
      <c r="J57" s="990">
        <v>-27.636179999999989</v>
      </c>
      <c r="K57" s="990">
        <v>11.573638800000001</v>
      </c>
      <c r="L57" s="990">
        <v>-6.1580587999999983</v>
      </c>
      <c r="M57" s="990"/>
      <c r="N57" s="1067"/>
      <c r="O57" s="1067"/>
      <c r="P57" s="1032"/>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c r="BB57" s="1074"/>
      <c r="BC57" s="1074"/>
      <c r="BD57" s="1074"/>
      <c r="BE57" s="1074"/>
      <c r="BF57" s="1074"/>
      <c r="BG57" s="1074"/>
      <c r="BH57" s="1074"/>
      <c r="BI57" s="1074"/>
      <c r="BJ57" s="1074"/>
      <c r="BK57" s="1074"/>
      <c r="BL57" s="1074"/>
      <c r="BM57" s="1074"/>
      <c r="BN57" s="1074"/>
      <c r="BO57" s="1074"/>
      <c r="BP57" s="1074"/>
      <c r="BQ57" s="1074"/>
      <c r="BR57" s="1074"/>
      <c r="BS57" s="1074"/>
      <c r="BT57" s="1074"/>
      <c r="BU57" s="1074"/>
      <c r="BV57" s="1074"/>
      <c r="BW57" s="1074"/>
      <c r="BX57" s="1074"/>
      <c r="BY57" s="1074"/>
      <c r="BZ57" s="1074"/>
      <c r="CA57" s="1074"/>
      <c r="CB57" s="1074"/>
      <c r="CC57" s="1074"/>
      <c r="CD57" s="1074"/>
    </row>
    <row r="58" spans="2:82" ht="10.5" x14ac:dyDescent="0.25">
      <c r="B58" s="1093" t="s">
        <v>19</v>
      </c>
      <c r="C58" s="992"/>
      <c r="D58" s="992"/>
      <c r="E58" s="992"/>
      <c r="F58" s="992"/>
      <c r="G58" s="992">
        <v>369.76079000000004</v>
      </c>
      <c r="H58" s="992">
        <v>-311.53897000000001</v>
      </c>
      <c r="I58" s="992">
        <v>-268.31206000000003</v>
      </c>
      <c r="J58" s="992">
        <v>-115.83027000000001</v>
      </c>
      <c r="K58" s="992">
        <v>73.756419999999991</v>
      </c>
      <c r="L58" s="992">
        <v>-25.843569999999971</v>
      </c>
      <c r="M58" s="992"/>
      <c r="N58" s="1076"/>
      <c r="O58" s="1076"/>
      <c r="P58" s="1032"/>
      <c r="Q58" s="1094"/>
      <c r="R58" s="1094"/>
      <c r="S58" s="1094"/>
      <c r="T58" s="1094"/>
      <c r="U58" s="1094"/>
      <c r="V58" s="1094"/>
      <c r="W58" s="1094"/>
      <c r="X58" s="1094"/>
      <c r="Y58" s="1094"/>
      <c r="Z58" s="1094"/>
      <c r="AA58" s="1094"/>
      <c r="AB58" s="1094"/>
      <c r="AC58" s="1094"/>
      <c r="AD58" s="1094"/>
      <c r="AE58" s="1094"/>
      <c r="AF58" s="1094"/>
      <c r="AG58" s="1094"/>
      <c r="AH58" s="1094"/>
      <c r="AI58" s="1094"/>
      <c r="AJ58" s="1094"/>
      <c r="AK58" s="1094"/>
      <c r="AL58" s="1094"/>
      <c r="AM58" s="1094"/>
      <c r="AN58" s="1094"/>
      <c r="AO58" s="1094"/>
      <c r="AP58" s="1094"/>
      <c r="AQ58" s="1094"/>
      <c r="AR58" s="1094"/>
      <c r="AS58" s="1094"/>
      <c r="AT58" s="1094"/>
      <c r="AU58" s="1094"/>
      <c r="AV58" s="1094"/>
      <c r="AW58" s="1094"/>
      <c r="AX58" s="1094"/>
      <c r="AY58" s="1094"/>
      <c r="AZ58" s="1094"/>
      <c r="BA58" s="1094"/>
      <c r="BB58" s="1094"/>
      <c r="BC58" s="1094"/>
      <c r="BD58" s="1094"/>
      <c r="BE58" s="1094"/>
      <c r="BF58" s="1094"/>
      <c r="BG58" s="1094"/>
      <c r="BH58" s="1094"/>
      <c r="BI58" s="1094"/>
      <c r="BJ58" s="1094"/>
      <c r="BK58" s="1094"/>
      <c r="BL58" s="1094"/>
      <c r="BM58" s="1094"/>
      <c r="BN58" s="1094"/>
      <c r="BO58" s="1094"/>
      <c r="BP58" s="1094"/>
      <c r="BQ58" s="1094"/>
      <c r="BR58" s="1094"/>
      <c r="BS58" s="1094"/>
      <c r="BT58" s="1094"/>
      <c r="BU58" s="1094"/>
      <c r="BV58" s="1094"/>
      <c r="BW58" s="1094"/>
      <c r="BX58" s="1094"/>
      <c r="BY58" s="1094"/>
      <c r="BZ58" s="1094"/>
      <c r="CA58" s="1094"/>
      <c r="CB58" s="1094"/>
      <c r="CC58" s="1094"/>
      <c r="CD58" s="1094"/>
    </row>
    <row r="59" spans="2:82" s="1092" customFormat="1" ht="10.5" x14ac:dyDescent="0.25">
      <c r="B59" s="1095" t="s">
        <v>37</v>
      </c>
      <c r="C59" s="984">
        <v>20</v>
      </c>
      <c r="D59" s="984">
        <v>85</v>
      </c>
      <c r="E59" s="984">
        <v>-45</v>
      </c>
      <c r="F59" s="984">
        <v>-20</v>
      </c>
      <c r="G59" s="984">
        <v>-20.21446626585432</v>
      </c>
      <c r="H59" s="984">
        <v>458.38388438600157</v>
      </c>
      <c r="I59" s="984">
        <v>-138.59516827688205</v>
      </c>
      <c r="J59" s="984">
        <v>-307.48543044994943</v>
      </c>
      <c r="K59" s="984">
        <v>14.499318999469514</v>
      </c>
      <c r="L59" s="984">
        <v>49.929438069670624</v>
      </c>
      <c r="M59" s="984">
        <v>150</v>
      </c>
      <c r="N59" s="1073">
        <v>2.4435712512772074</v>
      </c>
      <c r="O59" s="1073">
        <v>2.0042396990467375</v>
      </c>
      <c r="P59" s="1096"/>
      <c r="Q59" s="1074">
        <v>-95</v>
      </c>
      <c r="R59" s="1074">
        <v>-10</v>
      </c>
      <c r="S59" s="1074">
        <v>-5</v>
      </c>
      <c r="T59" s="1074">
        <v>-5</v>
      </c>
      <c r="U59" s="1074">
        <v>-5</v>
      </c>
      <c r="V59" s="1074">
        <v>30</v>
      </c>
      <c r="W59" s="1074">
        <v>40</v>
      </c>
      <c r="X59" s="1074">
        <v>-5</v>
      </c>
      <c r="Y59" s="1074">
        <v>55</v>
      </c>
      <c r="Z59" s="1074">
        <v>-5</v>
      </c>
      <c r="AA59" s="1074">
        <v>-10</v>
      </c>
      <c r="AB59" s="1074">
        <v>0</v>
      </c>
      <c r="AC59" s="1074">
        <v>-15</v>
      </c>
      <c r="AD59" s="1074">
        <v>-20</v>
      </c>
      <c r="AE59" s="1074">
        <v>-10</v>
      </c>
      <c r="AF59" s="1074">
        <v>0</v>
      </c>
      <c r="AG59" s="1074">
        <v>-10</v>
      </c>
      <c r="AH59" s="1074">
        <v>0</v>
      </c>
      <c r="AI59" s="1074">
        <v>-3.7135677817608959</v>
      </c>
      <c r="AJ59" s="1074">
        <v>-12.869987589821081</v>
      </c>
      <c r="AK59" s="1074">
        <v>-9.6579941485684895</v>
      </c>
      <c r="AL59" s="1074">
        <v>6.0270832542961434</v>
      </c>
      <c r="AM59" s="1074">
        <v>-20.442004790457666</v>
      </c>
      <c r="AN59" s="1074">
        <v>138.14511871654315</v>
      </c>
      <c r="AO59" s="1074">
        <v>341.55213041940618</v>
      </c>
      <c r="AP59" s="1074">
        <v>-0.87135995949008427</v>
      </c>
      <c r="AQ59" s="1074">
        <v>33.40237201601105</v>
      </c>
      <c r="AR59" s="1074">
        <v>49.009767711029298</v>
      </c>
      <c r="AS59" s="1074">
        <v>-172.95708121272526</v>
      </c>
      <c r="AT59" s="1074">
        <v>-48.050226791197126</v>
      </c>
      <c r="AU59" s="1074">
        <v>-57.735225730223291</v>
      </c>
      <c r="AV59" s="1074">
        <v>-122.9511730673397</v>
      </c>
      <c r="AW59" s="1074">
        <v>-134.08010736733809</v>
      </c>
      <c r="AX59" s="1074">
        <v>7.2810757149516956</v>
      </c>
      <c r="AY59" s="1074">
        <v>29.100258089925571</v>
      </c>
      <c r="AZ59" s="1074">
        <v>-26.918791116755351</v>
      </c>
      <c r="BA59" s="1074">
        <v>27.982422910604917</v>
      </c>
      <c r="BB59" s="1074">
        <v>-15.664570884305624</v>
      </c>
      <c r="BC59" s="1074">
        <v>-11.373055411770382</v>
      </c>
      <c r="BD59" s="1074">
        <v>-40.008904335524939</v>
      </c>
      <c r="BE59" s="1074">
        <v>-24.742144163840084</v>
      </c>
      <c r="BF59" s="1074">
        <v>126.05354198080603</v>
      </c>
      <c r="BG59" s="1074">
        <v>361.44576806468729</v>
      </c>
      <c r="BH59" s="1074"/>
      <c r="BI59" s="1074">
        <v>-10</v>
      </c>
      <c r="BJ59" s="1074">
        <v>-105</v>
      </c>
      <c r="BK59" s="1074">
        <v>-10</v>
      </c>
      <c r="BL59" s="1074">
        <v>25</v>
      </c>
      <c r="BM59" s="1074">
        <v>35</v>
      </c>
      <c r="BN59" s="1074">
        <v>50</v>
      </c>
      <c r="BO59" s="1074">
        <v>-10</v>
      </c>
      <c r="BP59" s="1074">
        <v>-35</v>
      </c>
      <c r="BQ59" s="1074">
        <v>-10</v>
      </c>
      <c r="BR59" s="1074">
        <v>-10</v>
      </c>
      <c r="BS59" s="1074">
        <v>-16.583555371581976</v>
      </c>
      <c r="BT59" s="1074">
        <v>-3.630910894272346</v>
      </c>
      <c r="BU59" s="1074">
        <v>117.70311392608548</v>
      </c>
      <c r="BV59" s="1074">
        <v>340.68077045991612</v>
      </c>
      <c r="BW59" s="1074">
        <v>82.412139727040341</v>
      </c>
      <c r="BX59" s="1074">
        <v>-221.00730800392239</v>
      </c>
      <c r="BY59" s="1074">
        <v>-180.68639879756299</v>
      </c>
      <c r="BZ59" s="1074">
        <v>-126.79903165238639</v>
      </c>
      <c r="CA59" s="1074">
        <v>2.1814669731702203</v>
      </c>
      <c r="CB59" s="1074">
        <v>12.317852026299294</v>
      </c>
      <c r="CC59" s="1074">
        <v>-51.381959747295319</v>
      </c>
      <c r="CD59" s="1074">
        <v>101.31139781696595</v>
      </c>
    </row>
    <row r="60" spans="2:82" ht="10.5" x14ac:dyDescent="0.25">
      <c r="B60" s="1097"/>
      <c r="Q60" s="1070"/>
      <c r="R60" s="1070"/>
      <c r="S60" s="1070"/>
      <c r="T60" s="1070"/>
      <c r="U60" s="1070"/>
      <c r="V60" s="1070"/>
      <c r="W60" s="1070"/>
      <c r="X60" s="1070"/>
      <c r="Y60" s="1070"/>
      <c r="Z60" s="1070"/>
      <c r="AA60" s="1070"/>
      <c r="AB60" s="1070"/>
      <c r="AC60" s="1070"/>
      <c r="AD60" s="1070"/>
      <c r="AE60" s="1070"/>
      <c r="AF60" s="1070"/>
      <c r="AG60" s="1070"/>
      <c r="AH60" s="1070"/>
      <c r="AI60" s="1070"/>
      <c r="AJ60" s="1070"/>
      <c r="AK60" s="1070"/>
      <c r="AL60" s="1070"/>
      <c r="AM60" s="1070"/>
      <c r="AN60" s="1070"/>
      <c r="AO60" s="1070"/>
      <c r="AP60" s="1070"/>
      <c r="AQ60" s="1070"/>
      <c r="AR60" s="1070"/>
      <c r="AS60" s="1070"/>
      <c r="AT60" s="1070"/>
      <c r="AU60" s="1070"/>
      <c r="AV60" s="1070"/>
      <c r="AW60" s="1070"/>
      <c r="AX60" s="1070"/>
      <c r="AY60" s="1070"/>
      <c r="AZ60" s="1070"/>
      <c r="BA60" s="1070"/>
      <c r="BB60" s="1070"/>
      <c r="BC60" s="1070"/>
      <c r="BD60" s="1070"/>
      <c r="BE60" s="1070"/>
      <c r="BF60" s="1070"/>
      <c r="BG60" s="1070"/>
      <c r="BH60" s="1074"/>
      <c r="BI60" s="1070"/>
      <c r="BJ60" s="1070"/>
      <c r="BK60" s="1070"/>
      <c r="BL60" s="1070"/>
      <c r="BM60" s="1070"/>
      <c r="BN60" s="1070"/>
      <c r="BO60" s="1070"/>
      <c r="BP60" s="1070"/>
      <c r="BQ60" s="1070"/>
      <c r="BR60" s="1070"/>
      <c r="BS60" s="1070"/>
      <c r="BT60" s="1070"/>
      <c r="BU60" s="1070"/>
      <c r="BV60" s="1070"/>
      <c r="BW60" s="1070"/>
      <c r="BX60" s="1070"/>
      <c r="BY60" s="1070"/>
      <c r="BZ60" s="1070"/>
      <c r="CA60" s="1070"/>
      <c r="CB60" s="1070"/>
      <c r="CC60" s="1070"/>
      <c r="CD60" s="1070"/>
    </row>
    <row r="61" spans="2:82" s="1092" customFormat="1" ht="10.5" x14ac:dyDescent="0.25">
      <c r="B61" s="1098" t="s">
        <v>3</v>
      </c>
      <c r="C61" s="1099">
        <v>305</v>
      </c>
      <c r="D61" s="1099">
        <v>535</v>
      </c>
      <c r="E61" s="1099">
        <v>275</v>
      </c>
      <c r="F61" s="1099">
        <v>15</v>
      </c>
      <c r="G61" s="1099">
        <v>1264.4106369117874</v>
      </c>
      <c r="H61" s="1099">
        <v>1581.8788029817999</v>
      </c>
      <c r="I61" s="1099">
        <v>-3.3795208768819194</v>
      </c>
      <c r="J61" s="1099">
        <v>-516.04345805216258</v>
      </c>
      <c r="K61" s="1099">
        <v>396.83378642953681</v>
      </c>
      <c r="L61" s="1099">
        <v>702.44084003736725</v>
      </c>
      <c r="M61" s="1099">
        <v>688.48563012585646</v>
      </c>
      <c r="N61" s="1100">
        <v>0.77011349350440228</v>
      </c>
      <c r="O61" s="1100">
        <v>-1.9866740536852112E-2</v>
      </c>
      <c r="P61" s="1096"/>
      <c r="Q61" s="1101">
        <v>-175</v>
      </c>
      <c r="R61" s="1101">
        <v>0</v>
      </c>
      <c r="S61" s="1101">
        <v>-10</v>
      </c>
      <c r="T61" s="1101">
        <v>115</v>
      </c>
      <c r="U61" s="1101">
        <v>285</v>
      </c>
      <c r="V61" s="1101">
        <v>-95</v>
      </c>
      <c r="W61" s="1101">
        <v>165</v>
      </c>
      <c r="X61" s="1101">
        <v>95</v>
      </c>
      <c r="Y61" s="1101">
        <v>50</v>
      </c>
      <c r="Z61" s="1101">
        <v>225</v>
      </c>
      <c r="AA61" s="1101">
        <v>80</v>
      </c>
      <c r="AB61" s="1101">
        <v>105</v>
      </c>
      <c r="AC61" s="1101">
        <v>-10</v>
      </c>
      <c r="AD61" s="1101">
        <v>100</v>
      </c>
      <c r="AE61" s="1101">
        <v>60</v>
      </c>
      <c r="AF61" s="1101">
        <v>-55</v>
      </c>
      <c r="AG61" s="1101">
        <v>65</v>
      </c>
      <c r="AH61" s="1101">
        <v>-65</v>
      </c>
      <c r="AI61" s="1101">
        <v>796.95205745791679</v>
      </c>
      <c r="AJ61" s="1101">
        <v>129.8084638613949</v>
      </c>
      <c r="AK61" s="1101">
        <v>254.07166442140434</v>
      </c>
      <c r="AL61" s="1101">
        <v>83.578451171071393</v>
      </c>
      <c r="AM61" s="1101">
        <v>84.4899792634086</v>
      </c>
      <c r="AN61" s="1101">
        <v>398.83176345297886</v>
      </c>
      <c r="AO61" s="1101">
        <v>967.89052695385385</v>
      </c>
      <c r="AP61" s="1101">
        <v>130.66653331155851</v>
      </c>
      <c r="AQ61" s="1101">
        <v>165.86204719937064</v>
      </c>
      <c r="AR61" s="1101">
        <v>202.51152508666777</v>
      </c>
      <c r="AS61" s="1101">
        <v>-264.48148720743063</v>
      </c>
      <c r="AT61" s="1101">
        <v>-107.27160595548966</v>
      </c>
      <c r="AU61" s="1101">
        <v>-132.29869810878307</v>
      </c>
      <c r="AV61" s="1101">
        <v>-127.67319301582585</v>
      </c>
      <c r="AW61" s="1101">
        <v>-226.0753931596185</v>
      </c>
      <c r="AX61" s="1101">
        <v>-29.996173767935076</v>
      </c>
      <c r="AY61" s="1101">
        <v>228.76680020098644</v>
      </c>
      <c r="AZ61" s="1101">
        <v>195.28069896350246</v>
      </c>
      <c r="BA61" s="1101">
        <v>50.294372978703286</v>
      </c>
      <c r="BB61" s="1101">
        <v>-77.508085713655447</v>
      </c>
      <c r="BC61" s="1101">
        <v>113.29461801118353</v>
      </c>
      <c r="BD61" s="1101">
        <v>459.13911423857945</v>
      </c>
      <c r="BE61" s="1101">
        <v>-229.55499605612587</v>
      </c>
      <c r="BF61" s="1101">
        <v>359.56210384373009</v>
      </c>
      <c r="BG61" s="1101">
        <v>461.16020911589152</v>
      </c>
      <c r="BH61" s="1101"/>
      <c r="BI61" s="1101">
        <v>325</v>
      </c>
      <c r="BJ61" s="1101">
        <v>-175</v>
      </c>
      <c r="BK61" s="1101">
        <v>105</v>
      </c>
      <c r="BL61" s="1101">
        <v>190</v>
      </c>
      <c r="BM61" s="1101">
        <v>260</v>
      </c>
      <c r="BN61" s="1101">
        <v>275</v>
      </c>
      <c r="BO61" s="1101">
        <v>185</v>
      </c>
      <c r="BP61" s="1101">
        <v>90</v>
      </c>
      <c r="BQ61" s="1101">
        <v>5</v>
      </c>
      <c r="BR61" s="1101">
        <v>0</v>
      </c>
      <c r="BS61" s="1101">
        <v>926.76052131931169</v>
      </c>
      <c r="BT61" s="1101">
        <v>337.65011559247574</v>
      </c>
      <c r="BU61" s="1101">
        <v>483.32174271638746</v>
      </c>
      <c r="BV61" s="1101">
        <v>1098.5570602654125</v>
      </c>
      <c r="BW61" s="1101">
        <v>368.37357228603844</v>
      </c>
      <c r="BX61" s="1101">
        <v>-371.75309316292032</v>
      </c>
      <c r="BY61" s="1101">
        <v>-259.97189112460893</v>
      </c>
      <c r="BZ61" s="1101">
        <v>-256.07156692755359</v>
      </c>
      <c r="CA61" s="1101">
        <v>424.0474991644889</v>
      </c>
      <c r="CB61" s="1101">
        <v>-27.213712734952161</v>
      </c>
      <c r="CC61" s="1101">
        <v>572.43373224976301</v>
      </c>
      <c r="CD61" s="1101">
        <v>130.00710778760421</v>
      </c>
    </row>
    <row r="62" spans="2:82" s="1092" customFormat="1" ht="10.5" x14ac:dyDescent="0.25">
      <c r="B62" s="1102" t="s">
        <v>26</v>
      </c>
      <c r="C62" s="1015">
        <v>8270</v>
      </c>
      <c r="D62" s="1015">
        <v>8410</v>
      </c>
      <c r="E62" s="1015">
        <v>7925</v>
      </c>
      <c r="F62" s="1015">
        <v>7415</v>
      </c>
      <c r="G62" s="1015">
        <v>8315.9614396656307</v>
      </c>
      <c r="H62" s="1015">
        <v>7754.0145704254592</v>
      </c>
      <c r="I62" s="1015">
        <v>6961.5952955619177</v>
      </c>
      <c r="J62" s="1015">
        <v>6479.273543399775</v>
      </c>
      <c r="K62" s="1015">
        <v>8025.7102808873851</v>
      </c>
      <c r="L62" s="1015">
        <v>8303.4026178881049</v>
      </c>
      <c r="M62" s="1015">
        <v>7965.2046351197596</v>
      </c>
      <c r="N62" s="1103">
        <v>3.4600344054534604E-2</v>
      </c>
      <c r="O62" s="1103">
        <v>-4.0730047467499864E-2</v>
      </c>
      <c r="P62" s="984"/>
      <c r="Q62" s="1011">
        <v>1730</v>
      </c>
      <c r="R62" s="1011">
        <v>1930</v>
      </c>
      <c r="S62" s="1011">
        <v>2000</v>
      </c>
      <c r="T62" s="1011">
        <v>2065</v>
      </c>
      <c r="U62" s="1011">
        <v>2285</v>
      </c>
      <c r="V62" s="1011">
        <v>1885</v>
      </c>
      <c r="W62" s="1011">
        <v>2105</v>
      </c>
      <c r="X62" s="1011">
        <v>2105</v>
      </c>
      <c r="Y62" s="1011">
        <v>1980</v>
      </c>
      <c r="Z62" s="1011">
        <v>2245</v>
      </c>
      <c r="AA62" s="1011">
        <v>2015</v>
      </c>
      <c r="AB62" s="1011">
        <v>1995</v>
      </c>
      <c r="AC62" s="1011">
        <v>1830</v>
      </c>
      <c r="AD62" s="1011">
        <v>2100</v>
      </c>
      <c r="AE62" s="1011">
        <v>1945</v>
      </c>
      <c r="AF62" s="1011">
        <v>1830</v>
      </c>
      <c r="AG62" s="1011">
        <v>1850</v>
      </c>
      <c r="AH62" s="1011">
        <v>1795</v>
      </c>
      <c r="AI62" s="1011">
        <v>2707.3318314684657</v>
      </c>
      <c r="AJ62" s="1011">
        <v>1897.9341756975923</v>
      </c>
      <c r="AK62" s="1011">
        <v>1931.2241228329381</v>
      </c>
      <c r="AL62" s="1011">
        <v>1779.4688071749538</v>
      </c>
      <c r="AM62" s="1011">
        <v>1689.5595659802455</v>
      </c>
      <c r="AN62" s="1011">
        <v>1465.2173525670421</v>
      </c>
      <c r="AO62" s="1011">
        <v>2638.2778690616651</v>
      </c>
      <c r="AP62" s="1011">
        <v>1960.9597828165076</v>
      </c>
      <c r="AQ62" s="1011">
        <v>1809.147230103694</v>
      </c>
      <c r="AR62" s="1011">
        <v>2076.5637075197365</v>
      </c>
      <c r="AS62" s="1011">
        <v>1480.4909476010093</v>
      </c>
      <c r="AT62" s="1011">
        <v>1595.3934103374745</v>
      </c>
      <c r="AU62" s="1011">
        <v>1598.9985034905112</v>
      </c>
      <c r="AV62" s="1011">
        <v>1688.1379949332875</v>
      </c>
      <c r="AW62" s="1011">
        <v>1474.1869471044904</v>
      </c>
      <c r="AX62" s="1011">
        <v>1717.950097871485</v>
      </c>
      <c r="AY62" s="1011">
        <v>2184.1183131495841</v>
      </c>
      <c r="AZ62" s="1011">
        <v>2271.9858116162882</v>
      </c>
      <c r="BA62" s="1011">
        <v>1752.4911650186007</v>
      </c>
      <c r="BB62" s="1011">
        <v>1817.1149911029115</v>
      </c>
      <c r="BC62" s="1011">
        <v>2058.9760241365061</v>
      </c>
      <c r="BD62" s="1011">
        <v>2440.6753423404143</v>
      </c>
      <c r="BE62" s="1011">
        <v>1569.6830634516909</v>
      </c>
      <c r="BF62" s="1011">
        <v>2234.0678067992208</v>
      </c>
      <c r="BG62" s="1011">
        <v>2274.3311814717258</v>
      </c>
      <c r="BH62" s="1104"/>
      <c r="BI62" s="1011">
        <v>4425</v>
      </c>
      <c r="BJ62" s="1011">
        <v>3660</v>
      </c>
      <c r="BK62" s="1011">
        <v>4065</v>
      </c>
      <c r="BL62" s="1011">
        <v>4130</v>
      </c>
      <c r="BM62" s="1011">
        <v>4210</v>
      </c>
      <c r="BN62" s="1011">
        <v>4225</v>
      </c>
      <c r="BO62" s="1011">
        <v>4010</v>
      </c>
      <c r="BP62" s="1011">
        <v>3930</v>
      </c>
      <c r="BQ62" s="1011">
        <v>3775</v>
      </c>
      <c r="BR62" s="1011">
        <v>3645</v>
      </c>
      <c r="BS62" s="1011">
        <v>4605.2660071660575</v>
      </c>
      <c r="BT62" s="1011">
        <v>3710.6929300078918</v>
      </c>
      <c r="BU62" s="1011">
        <v>3141.0252766102694</v>
      </c>
      <c r="BV62" s="1011">
        <v>4585.4860099411553</v>
      </c>
      <c r="BW62" s="1011">
        <v>3885.7109376234303</v>
      </c>
      <c r="BX62" s="1011">
        <v>3075.8843579384838</v>
      </c>
      <c r="BY62" s="1011">
        <v>3287.1364984237989</v>
      </c>
      <c r="BZ62" s="1011">
        <v>3192.1370449759752</v>
      </c>
      <c r="CA62" s="1011">
        <v>4456.1041247658723</v>
      </c>
      <c r="CB62" s="1011">
        <v>3569.606156121512</v>
      </c>
      <c r="CC62" s="1011">
        <v>4499.6513664769209</v>
      </c>
      <c r="CD62" s="1011">
        <v>3803.7508702509117</v>
      </c>
    </row>
    <row r="64" spans="2:82" x14ac:dyDescent="0.2">
      <c r="B64" s="1035" t="s">
        <v>255</v>
      </c>
    </row>
    <row r="65" spans="2:2" x14ac:dyDescent="0.2">
      <c r="B65" s="1035" t="s">
        <v>256</v>
      </c>
    </row>
    <row r="66" spans="2:2" x14ac:dyDescent="0.2">
      <c r="B66" s="1035" t="s">
        <v>263</v>
      </c>
    </row>
    <row r="67" spans="2:2" x14ac:dyDescent="0.2">
      <c r="B67" s="1035" t="s">
        <v>264</v>
      </c>
    </row>
    <row r="68" spans="2:2" x14ac:dyDescent="0.2">
      <c r="B68" s="1035" t="s">
        <v>265</v>
      </c>
    </row>
    <row r="69" spans="2:2" x14ac:dyDescent="0.2">
      <c r="B69" s="1035" t="s">
        <v>266</v>
      </c>
    </row>
  </sheetData>
  <phoneticPr fontId="25" type="noConversion"/>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EB6C5-8DB1-4729-9C82-DAF8CAD5CFB0}">
  <dimension ref="A1:BE82"/>
  <sheetViews>
    <sheetView showGridLines="0" zoomScaleNormal="100" workbookViewId="0">
      <selection activeCell="B1" sqref="B1"/>
    </sheetView>
  </sheetViews>
  <sheetFormatPr defaultColWidth="9" defaultRowHeight="14.5" x14ac:dyDescent="0.35"/>
  <cols>
    <col min="1" max="1" width="9" style="1019"/>
    <col min="2" max="2" width="30.1796875" style="1019" bestFit="1" customWidth="1"/>
    <col min="3" max="3" width="5.81640625" style="1109" bestFit="1" customWidth="1"/>
    <col min="4" max="7" width="6.1796875" style="1109" customWidth="1"/>
    <col min="8" max="8" width="5.81640625" style="1109" bestFit="1" customWidth="1"/>
    <col min="9" max="13" width="6.1796875" style="1109" customWidth="1"/>
    <col min="14" max="14" width="5" style="1109" customWidth="1"/>
    <col min="15" max="15" width="9.81640625" style="1019" customWidth="1"/>
    <col min="16" max="16" width="9.7265625" style="1019" bestFit="1" customWidth="1"/>
    <col min="17" max="17" width="4.26953125" style="1019" customWidth="1"/>
    <col min="18" max="20" width="5.54296875" style="981" customWidth="1"/>
    <col min="21" max="16384" width="9" style="981"/>
  </cols>
  <sheetData>
    <row r="1" spans="1:20" x14ac:dyDescent="0.35">
      <c r="B1" s="978" t="s">
        <v>247</v>
      </c>
      <c r="C1" s="1021"/>
      <c r="D1" s="1021"/>
      <c r="E1" s="1021"/>
      <c r="F1" s="1021"/>
      <c r="G1" s="1021"/>
      <c r="H1" s="1021"/>
      <c r="I1" s="1021"/>
      <c r="J1" s="1021"/>
      <c r="K1" s="1021"/>
      <c r="L1" s="1021"/>
      <c r="M1" s="1021"/>
      <c r="N1" s="1021"/>
      <c r="O1" s="1020"/>
      <c r="P1" s="1020"/>
      <c r="Q1" s="1020"/>
      <c r="R1" s="1021"/>
      <c r="S1" s="1021"/>
      <c r="T1" s="1021"/>
    </row>
    <row r="2" spans="1:20" x14ac:dyDescent="0.35">
      <c r="B2" s="1020"/>
      <c r="C2" s="1021"/>
      <c r="D2" s="1021"/>
      <c r="E2" s="1021"/>
      <c r="F2" s="1021"/>
      <c r="G2" s="1021"/>
      <c r="H2" s="1021"/>
      <c r="I2" s="1021"/>
      <c r="J2" s="1021"/>
      <c r="K2" s="1021"/>
      <c r="L2" s="1021"/>
      <c r="M2" s="1021"/>
      <c r="N2" s="1021"/>
      <c r="O2" s="1020"/>
      <c r="P2" s="1020"/>
      <c r="Q2" s="1020"/>
      <c r="R2" s="1021"/>
      <c r="S2" s="1021"/>
      <c r="T2" s="1021"/>
    </row>
    <row r="3" spans="1:20" x14ac:dyDescent="0.35">
      <c r="B3" s="1020"/>
      <c r="C3" s="1021"/>
      <c r="D3" s="1021"/>
      <c r="E3" s="1021"/>
      <c r="F3" s="1021"/>
      <c r="G3" s="1021"/>
      <c r="H3" s="1021"/>
      <c r="I3" s="1021"/>
      <c r="J3" s="1021"/>
      <c r="K3" s="1021"/>
      <c r="L3" s="1021"/>
      <c r="M3" s="1021"/>
      <c r="N3" s="1021"/>
      <c r="O3" s="1020"/>
      <c r="P3" s="1020"/>
      <c r="Q3" s="1020"/>
      <c r="R3" s="1021"/>
      <c r="S3" s="1021"/>
      <c r="T3" s="1021"/>
    </row>
    <row r="4" spans="1:20" ht="39.75" customHeight="1" x14ac:dyDescent="0.35">
      <c r="A4" s="985"/>
      <c r="B4" s="1095" t="s">
        <v>121</v>
      </c>
      <c r="C4" s="982">
        <v>2015</v>
      </c>
      <c r="D4" s="982">
        <v>2016</v>
      </c>
      <c r="E4" s="982">
        <v>2017</v>
      </c>
      <c r="F4" s="982">
        <v>2018</v>
      </c>
      <c r="G4" s="982">
        <v>2019</v>
      </c>
      <c r="H4" s="982">
        <v>2020</v>
      </c>
      <c r="I4" s="982">
        <v>2021</v>
      </c>
      <c r="J4" s="982">
        <v>2022</v>
      </c>
      <c r="K4" s="982">
        <v>2023</v>
      </c>
      <c r="L4" s="982">
        <v>2024</v>
      </c>
      <c r="M4" s="982" t="s">
        <v>236</v>
      </c>
      <c r="N4" s="982"/>
      <c r="O4" s="1111" t="s">
        <v>251</v>
      </c>
      <c r="P4" s="1111" t="s">
        <v>252</v>
      </c>
      <c r="Q4" s="985"/>
      <c r="R4" s="1107" t="s">
        <v>217</v>
      </c>
      <c r="S4" s="1107" t="s">
        <v>240</v>
      </c>
      <c r="T4" s="1107" t="s">
        <v>248</v>
      </c>
    </row>
    <row r="5" spans="1:20" x14ac:dyDescent="0.35">
      <c r="B5" s="1018"/>
      <c r="C5" s="990"/>
      <c r="D5" s="990"/>
      <c r="E5" s="990"/>
      <c r="F5" s="990"/>
      <c r="G5" s="990"/>
      <c r="H5" s="990"/>
      <c r="I5" s="990"/>
      <c r="J5" s="990"/>
      <c r="K5" s="990"/>
      <c r="L5" s="990"/>
      <c r="M5" s="990"/>
      <c r="N5" s="990"/>
      <c r="O5" s="1067"/>
      <c r="P5" s="1067"/>
      <c r="Q5" s="1020"/>
      <c r="R5" s="1017"/>
      <c r="S5" s="1017"/>
      <c r="T5" s="1017"/>
    </row>
    <row r="6" spans="1:20" x14ac:dyDescent="0.35">
      <c r="B6" s="1092" t="s">
        <v>27</v>
      </c>
      <c r="C6" s="1072">
        <v>1185</v>
      </c>
      <c r="D6" s="1072">
        <v>1210</v>
      </c>
      <c r="E6" s="1072">
        <v>1325</v>
      </c>
      <c r="F6" s="1072">
        <v>1420</v>
      </c>
      <c r="G6" s="1072">
        <v>1612.0742534380734</v>
      </c>
      <c r="H6" s="1072">
        <v>1553.2832709086374</v>
      </c>
      <c r="I6" s="1072">
        <v>1618.7749100025771</v>
      </c>
      <c r="J6" s="1072">
        <v>1383.3111855797256</v>
      </c>
      <c r="K6" s="1072">
        <v>1113.7999689451419</v>
      </c>
      <c r="L6" s="1072">
        <v>1156.1873131431194</v>
      </c>
      <c r="M6" s="1072">
        <v>1199.7969539733178</v>
      </c>
      <c r="N6" s="1072"/>
      <c r="O6" s="1073">
        <v>3.8056514077767112E-2</v>
      </c>
      <c r="P6" s="1073">
        <v>3.7718491056301984E-2</v>
      </c>
      <c r="Q6" s="1114"/>
      <c r="R6" s="1017">
        <v>264.07421373165488</v>
      </c>
      <c r="S6" s="1017">
        <v>333.83843695311862</v>
      </c>
      <c r="T6" s="1017">
        <v>277.17262524790829</v>
      </c>
    </row>
    <row r="7" spans="1:20" x14ac:dyDescent="0.35">
      <c r="B7" s="989" t="s">
        <v>15</v>
      </c>
      <c r="C7" s="989"/>
      <c r="D7" s="989"/>
      <c r="E7" s="989"/>
      <c r="F7" s="990"/>
      <c r="G7" s="990">
        <v>521.96443133044988</v>
      </c>
      <c r="H7" s="990">
        <v>486.46234341116582</v>
      </c>
      <c r="I7" s="990">
        <v>490.32325304068854</v>
      </c>
      <c r="J7" s="990">
        <v>457.83461666284836</v>
      </c>
      <c r="K7" s="990">
        <v>310.98629176542988</v>
      </c>
      <c r="L7" s="990">
        <v>326.55334937478602</v>
      </c>
      <c r="M7" s="990"/>
      <c r="N7" s="990"/>
      <c r="O7" s="1112"/>
      <c r="P7" s="1067"/>
      <c r="Q7" s="988"/>
      <c r="R7" s="1115"/>
      <c r="S7" s="1115"/>
      <c r="T7" s="1115"/>
    </row>
    <row r="8" spans="1:20" x14ac:dyDescent="0.35">
      <c r="B8" s="989" t="s">
        <v>16</v>
      </c>
      <c r="C8" s="989"/>
      <c r="D8" s="989"/>
      <c r="E8" s="989"/>
      <c r="F8" s="990"/>
      <c r="G8" s="990">
        <v>791.91191077399935</v>
      </c>
      <c r="H8" s="990">
        <v>822.90904790335776</v>
      </c>
      <c r="I8" s="990">
        <v>842.28333154689142</v>
      </c>
      <c r="J8" s="990">
        <v>686.57433546710149</v>
      </c>
      <c r="K8" s="990">
        <v>580.46438143422347</v>
      </c>
      <c r="L8" s="990">
        <v>585.0975899347369</v>
      </c>
      <c r="M8" s="990"/>
      <c r="N8" s="990"/>
      <c r="O8" s="1112"/>
      <c r="P8" s="1067"/>
      <c r="Q8" s="988"/>
      <c r="R8" s="1115"/>
      <c r="S8" s="1115"/>
      <c r="T8" s="1115"/>
    </row>
    <row r="9" spans="1:20" x14ac:dyDescent="0.35">
      <c r="B9" s="989" t="s">
        <v>17</v>
      </c>
      <c r="C9" s="989"/>
      <c r="D9" s="989"/>
      <c r="E9" s="989"/>
      <c r="F9" s="990"/>
      <c r="G9" s="990">
        <v>137.17877933747812</v>
      </c>
      <c r="H9" s="990">
        <v>92.456249211961563</v>
      </c>
      <c r="I9" s="990">
        <v>114.33340319358065</v>
      </c>
      <c r="J9" s="990">
        <v>81.064644230088874</v>
      </c>
      <c r="K9" s="990">
        <v>73.400124027532755</v>
      </c>
      <c r="L9" s="990">
        <v>63.966762209764369</v>
      </c>
      <c r="M9" s="990"/>
      <c r="N9" s="990"/>
      <c r="O9" s="1112"/>
      <c r="P9" s="1067"/>
      <c r="Q9" s="988"/>
      <c r="R9" s="1115"/>
      <c r="S9" s="1115"/>
      <c r="T9" s="1115"/>
    </row>
    <row r="10" spans="1:20" x14ac:dyDescent="0.35">
      <c r="B10" s="989" t="s">
        <v>18</v>
      </c>
      <c r="C10" s="989"/>
      <c r="D10" s="989"/>
      <c r="E10" s="989"/>
      <c r="F10" s="990"/>
      <c r="G10" s="990">
        <v>34.828350514057959</v>
      </c>
      <c r="H10" s="990">
        <v>68.220894549786465</v>
      </c>
      <c r="I10" s="990">
        <v>77.103363145820268</v>
      </c>
      <c r="J10" s="990">
        <v>59.126478257613975</v>
      </c>
      <c r="K10" s="990">
        <v>52.808381312470466</v>
      </c>
      <c r="L10" s="990">
        <v>85.087317893504476</v>
      </c>
      <c r="M10" s="990"/>
      <c r="N10" s="990"/>
      <c r="O10" s="1112"/>
      <c r="P10" s="1067"/>
      <c r="Q10" s="988"/>
      <c r="R10" s="1115"/>
      <c r="S10" s="1115"/>
      <c r="T10" s="1115"/>
    </row>
    <row r="11" spans="1:20" x14ac:dyDescent="0.35">
      <c r="B11" s="1075" t="s">
        <v>19</v>
      </c>
      <c r="C11" s="1075"/>
      <c r="D11" s="1075"/>
      <c r="E11" s="1075"/>
      <c r="F11" s="992"/>
      <c r="G11" s="992">
        <v>126.19078148208806</v>
      </c>
      <c r="H11" s="992">
        <v>83.234735832366013</v>
      </c>
      <c r="I11" s="992">
        <v>94.731559075596124</v>
      </c>
      <c r="J11" s="992">
        <v>98.711110962073107</v>
      </c>
      <c r="K11" s="992">
        <v>96.140790405485191</v>
      </c>
      <c r="L11" s="992">
        <v>95.482293730327356</v>
      </c>
      <c r="M11" s="992"/>
      <c r="N11" s="992"/>
      <c r="O11" s="1113"/>
      <c r="P11" s="1076"/>
      <c r="Q11" s="988"/>
      <c r="R11" s="1117"/>
      <c r="S11" s="1117"/>
      <c r="T11" s="1117"/>
    </row>
    <row r="12" spans="1:20" x14ac:dyDescent="0.35">
      <c r="B12" s="1092" t="s">
        <v>5</v>
      </c>
      <c r="C12" s="1072">
        <v>515</v>
      </c>
      <c r="D12" s="1072">
        <v>625</v>
      </c>
      <c r="E12" s="1072">
        <v>560</v>
      </c>
      <c r="F12" s="1072">
        <v>505</v>
      </c>
      <c r="G12" s="1072">
        <v>476.430635159931</v>
      </c>
      <c r="H12" s="1072">
        <v>421.8531526017257</v>
      </c>
      <c r="I12" s="1072">
        <v>421.87004602078503</v>
      </c>
      <c r="J12" s="1072">
        <v>372.24436178064707</v>
      </c>
      <c r="K12" s="1072">
        <v>330.71592481129443</v>
      </c>
      <c r="L12" s="1072">
        <v>297.63964449530215</v>
      </c>
      <c r="M12" s="1072">
        <v>291.96873447424548</v>
      </c>
      <c r="N12" s="1072"/>
      <c r="O12" s="1073">
        <v>-0.10001417480838126</v>
      </c>
      <c r="P12" s="1073">
        <v>-1.9052939102493061E-2</v>
      </c>
      <c r="Q12" s="1114"/>
      <c r="R12" s="1017">
        <v>84.454082867067925</v>
      </c>
      <c r="S12" s="1017">
        <v>73.877872392971057</v>
      </c>
      <c r="T12" s="1017">
        <v>75.142708117738763</v>
      </c>
    </row>
    <row r="13" spans="1:20" x14ac:dyDescent="0.35">
      <c r="B13" s="989" t="s">
        <v>15</v>
      </c>
      <c r="C13" s="990"/>
      <c r="D13" s="990"/>
      <c r="E13" s="990"/>
      <c r="F13" s="990"/>
      <c r="G13" s="990">
        <v>3.15</v>
      </c>
      <c r="H13" s="990">
        <v>2.85</v>
      </c>
      <c r="I13" s="990">
        <v>2.95</v>
      </c>
      <c r="J13" s="990">
        <v>2.87</v>
      </c>
      <c r="K13" s="990">
        <v>2.92</v>
      </c>
      <c r="L13" s="990">
        <v>3</v>
      </c>
      <c r="M13" s="990"/>
      <c r="N13" s="990"/>
      <c r="O13" s="1112"/>
      <c r="P13" s="1067"/>
      <c r="Q13" s="1115"/>
      <c r="R13" s="1115"/>
      <c r="S13" s="1115"/>
      <c r="T13" s="1115"/>
    </row>
    <row r="14" spans="1:20" x14ac:dyDescent="0.35">
      <c r="B14" s="989" t="s">
        <v>16</v>
      </c>
      <c r="C14" s="990"/>
      <c r="D14" s="990"/>
      <c r="E14" s="990"/>
      <c r="F14" s="990"/>
      <c r="G14" s="990">
        <v>4.0467857340539544</v>
      </c>
      <c r="H14" s="990">
        <v>3.6073606963774925</v>
      </c>
      <c r="I14" s="990">
        <v>3.3141277157711224</v>
      </c>
      <c r="J14" s="990">
        <v>3.7637455027361488</v>
      </c>
      <c r="K14" s="990">
        <v>3.6226739321328578</v>
      </c>
      <c r="L14" s="990">
        <v>3.6941434424688473</v>
      </c>
      <c r="M14" s="990"/>
      <c r="N14" s="1078"/>
      <c r="O14" s="1112"/>
      <c r="P14" s="1067"/>
      <c r="Q14" s="1115"/>
      <c r="R14" s="1115"/>
      <c r="S14" s="1115"/>
      <c r="T14" s="1115"/>
    </row>
    <row r="15" spans="1:20" x14ac:dyDescent="0.35">
      <c r="B15" s="989" t="s">
        <v>17</v>
      </c>
      <c r="C15" s="990"/>
      <c r="D15" s="990"/>
      <c r="E15" s="990"/>
      <c r="F15" s="990"/>
      <c r="G15" s="990">
        <v>187.4376351734617</v>
      </c>
      <c r="H15" s="990">
        <v>162.41693582805777</v>
      </c>
      <c r="I15" s="990">
        <v>160</v>
      </c>
      <c r="J15" s="990">
        <v>164.8</v>
      </c>
      <c r="K15" s="990">
        <v>136</v>
      </c>
      <c r="L15" s="990">
        <v>107</v>
      </c>
      <c r="M15" s="990"/>
      <c r="N15" s="990"/>
      <c r="O15" s="1112"/>
      <c r="P15" s="1067"/>
      <c r="Q15" s="988"/>
      <c r="R15" s="1115"/>
      <c r="S15" s="1115"/>
      <c r="T15" s="1115"/>
    </row>
    <row r="16" spans="1:20" x14ac:dyDescent="0.35">
      <c r="B16" s="989" t="s">
        <v>18</v>
      </c>
      <c r="C16" s="990"/>
      <c r="D16" s="990"/>
      <c r="E16" s="990"/>
      <c r="F16" s="990"/>
      <c r="G16" s="990">
        <v>276.49621425241537</v>
      </c>
      <c r="H16" s="990">
        <v>247.87885607729038</v>
      </c>
      <c r="I16" s="990">
        <v>250.20591830501394</v>
      </c>
      <c r="J16" s="990">
        <v>195.16061627791089</v>
      </c>
      <c r="K16" s="990">
        <v>183.17325087916157</v>
      </c>
      <c r="L16" s="990">
        <v>179.04550105283332</v>
      </c>
      <c r="M16" s="990"/>
      <c r="N16" s="990"/>
      <c r="O16" s="1112"/>
      <c r="P16" s="1067"/>
      <c r="Q16" s="988"/>
      <c r="R16" s="1115"/>
      <c r="S16" s="1115"/>
      <c r="T16" s="1115"/>
    </row>
    <row r="17" spans="1:20" x14ac:dyDescent="0.35">
      <c r="B17" s="1075" t="s">
        <v>19</v>
      </c>
      <c r="C17" s="992"/>
      <c r="D17" s="992"/>
      <c r="E17" s="992"/>
      <c r="F17" s="992"/>
      <c r="G17" s="992">
        <v>5.3</v>
      </c>
      <c r="H17" s="992">
        <v>5.0999999999999996</v>
      </c>
      <c r="I17" s="992">
        <v>5.4</v>
      </c>
      <c r="J17" s="992">
        <v>5.65</v>
      </c>
      <c r="K17" s="992">
        <v>5</v>
      </c>
      <c r="L17" s="992">
        <v>4.9000000000000004</v>
      </c>
      <c r="M17" s="992"/>
      <c r="N17" s="992"/>
      <c r="O17" s="1113"/>
      <c r="P17" s="1076"/>
      <c r="Q17" s="988"/>
      <c r="R17" s="1117"/>
      <c r="S17" s="1117"/>
      <c r="T17" s="1117"/>
    </row>
    <row r="18" spans="1:20" x14ac:dyDescent="0.35">
      <c r="B18" s="1092" t="s">
        <v>6</v>
      </c>
      <c r="C18" s="1072">
        <v>20</v>
      </c>
      <c r="D18" s="1072">
        <v>25</v>
      </c>
      <c r="E18" s="1072">
        <v>30</v>
      </c>
      <c r="F18" s="1072">
        <v>30</v>
      </c>
      <c r="G18" s="1072">
        <v>68.990795378637287</v>
      </c>
      <c r="H18" s="1072">
        <v>66.060845915450145</v>
      </c>
      <c r="I18" s="1072">
        <v>66.666317231283841</v>
      </c>
      <c r="J18" s="1072">
        <v>68.558324618682136</v>
      </c>
      <c r="K18" s="1072">
        <v>70.555064862119309</v>
      </c>
      <c r="L18" s="1072">
        <v>75.674320404899035</v>
      </c>
      <c r="M18" s="1072">
        <v>81.329106752643497</v>
      </c>
      <c r="N18" s="1072"/>
      <c r="O18" s="1073">
        <v>7.2556882383765453E-2</v>
      </c>
      <c r="P18" s="1073">
        <v>7.472530070291028E-2</v>
      </c>
      <c r="Q18" s="1114"/>
      <c r="R18" s="1017">
        <v>17.215907892114533</v>
      </c>
      <c r="S18" s="1017">
        <v>20.242880708310494</v>
      </c>
      <c r="T18" s="1017">
        <v>19.474939227088463</v>
      </c>
    </row>
    <row r="19" spans="1:20" x14ac:dyDescent="0.3">
      <c r="A19" s="1020"/>
      <c r="B19" s="989" t="s">
        <v>15</v>
      </c>
      <c r="C19" s="990"/>
      <c r="D19" s="990"/>
      <c r="E19" s="990"/>
      <c r="F19" s="990"/>
      <c r="G19" s="990">
        <v>14.904</v>
      </c>
      <c r="H19" s="990">
        <v>12.419999999999998</v>
      </c>
      <c r="I19" s="990">
        <v>12</v>
      </c>
      <c r="J19" s="990">
        <v>12.84</v>
      </c>
      <c r="K19" s="990">
        <v>12.364560620577478</v>
      </c>
      <c r="L19" s="990">
        <v>14.5</v>
      </c>
      <c r="M19" s="990"/>
      <c r="N19" s="990"/>
      <c r="O19" s="1112"/>
      <c r="P19" s="1067"/>
      <c r="Q19" s="1115"/>
      <c r="R19" s="1115"/>
      <c r="S19" s="1115"/>
      <c r="T19" s="1115"/>
    </row>
    <row r="20" spans="1:20" x14ac:dyDescent="0.3">
      <c r="A20" s="1020"/>
      <c r="B20" s="989" t="s">
        <v>16</v>
      </c>
      <c r="C20" s="990"/>
      <c r="D20" s="990"/>
      <c r="E20" s="990"/>
      <c r="F20" s="990"/>
      <c r="G20" s="990">
        <v>10.857916825547278</v>
      </c>
      <c r="H20" s="990">
        <v>10.315020984269914</v>
      </c>
      <c r="I20" s="990">
        <v>10.857916825547278</v>
      </c>
      <c r="J20" s="990">
        <v>11.075075162058225</v>
      </c>
      <c r="K20" s="990">
        <v>12.914479321974284</v>
      </c>
      <c r="L20" s="990">
        <v>15.15502758580724</v>
      </c>
      <c r="M20" s="990"/>
      <c r="N20" s="990"/>
      <c r="O20" s="1112"/>
      <c r="P20" s="1067"/>
      <c r="Q20" s="1116"/>
      <c r="R20" s="1115"/>
      <c r="S20" s="1115"/>
      <c r="T20" s="1115"/>
    </row>
    <row r="21" spans="1:20" x14ac:dyDescent="0.3">
      <c r="A21" s="1020"/>
      <c r="B21" s="989" t="s">
        <v>17</v>
      </c>
      <c r="C21" s="990"/>
      <c r="D21" s="990"/>
      <c r="E21" s="990"/>
      <c r="F21" s="990"/>
      <c r="G21" s="990">
        <v>34</v>
      </c>
      <c r="H21" s="990">
        <v>34</v>
      </c>
      <c r="I21" s="990">
        <v>34</v>
      </c>
      <c r="J21" s="990">
        <v>34</v>
      </c>
      <c r="K21" s="990">
        <v>34</v>
      </c>
      <c r="L21" s="990">
        <v>34</v>
      </c>
      <c r="M21" s="990"/>
      <c r="N21" s="990"/>
      <c r="O21" s="1112"/>
      <c r="P21" s="1067"/>
      <c r="Q21" s="1116"/>
      <c r="R21" s="1115"/>
      <c r="S21" s="1115"/>
      <c r="T21" s="1115"/>
    </row>
    <row r="22" spans="1:20" x14ac:dyDescent="0.35">
      <c r="B22" s="989" t="s">
        <v>18</v>
      </c>
      <c r="C22" s="990"/>
      <c r="D22" s="990"/>
      <c r="E22" s="990"/>
      <c r="F22" s="990"/>
      <c r="G22" s="990">
        <v>7.2</v>
      </c>
      <c r="H22" s="990">
        <v>7.4</v>
      </c>
      <c r="I22" s="990">
        <v>7.9</v>
      </c>
      <c r="J22" s="990">
        <v>8.6999999999999993</v>
      </c>
      <c r="K22" s="990">
        <v>9.3524999999999991</v>
      </c>
      <c r="L22" s="990">
        <v>10.007175</v>
      </c>
      <c r="M22" s="990"/>
      <c r="N22" s="990"/>
      <c r="O22" s="1112"/>
      <c r="P22" s="1067"/>
      <c r="Q22" s="988"/>
      <c r="R22" s="1115"/>
      <c r="S22" s="1115"/>
      <c r="T22" s="1115"/>
    </row>
    <row r="23" spans="1:20" x14ac:dyDescent="0.35">
      <c r="B23" s="1075" t="s">
        <v>19</v>
      </c>
      <c r="C23" s="992"/>
      <c r="D23" s="992"/>
      <c r="E23" s="992"/>
      <c r="F23" s="992"/>
      <c r="G23" s="992">
        <v>2.0288785530900109</v>
      </c>
      <c r="H23" s="992">
        <v>1.9258249311802371</v>
      </c>
      <c r="I23" s="992">
        <v>1.9084004057365556</v>
      </c>
      <c r="J23" s="992">
        <v>1.9432494566239191</v>
      </c>
      <c r="K23" s="992">
        <v>1.9235249195675477</v>
      </c>
      <c r="L23" s="992">
        <v>2.0121178190918032</v>
      </c>
      <c r="M23" s="992"/>
      <c r="N23" s="992"/>
      <c r="O23" s="1113"/>
      <c r="P23" s="1076"/>
      <c r="Q23" s="988"/>
      <c r="R23" s="1117"/>
      <c r="S23" s="1117"/>
      <c r="T23" s="1117"/>
    </row>
    <row r="24" spans="1:20" x14ac:dyDescent="0.35">
      <c r="R24" s="1044"/>
      <c r="S24" s="1044"/>
      <c r="T24" s="1044"/>
    </row>
    <row r="25" spans="1:20" x14ac:dyDescent="0.35">
      <c r="B25" s="1035" t="s">
        <v>255</v>
      </c>
      <c r="C25" s="1108"/>
      <c r="D25" s="1108"/>
      <c r="E25" s="1108"/>
      <c r="F25" s="1108"/>
      <c r="G25" s="1108"/>
      <c r="H25" s="1108"/>
      <c r="I25" s="1108"/>
      <c r="J25" s="1108"/>
      <c r="K25" s="1108"/>
      <c r="L25" s="1108"/>
      <c r="M25" s="1108"/>
      <c r="R25" s="1044"/>
      <c r="S25" s="1044"/>
      <c r="T25" s="1044"/>
    </row>
    <row r="26" spans="1:20" x14ac:dyDescent="0.35">
      <c r="R26" s="1044"/>
      <c r="S26" s="1044"/>
      <c r="T26" s="1044"/>
    </row>
    <row r="27" spans="1:20" x14ac:dyDescent="0.35">
      <c r="R27" s="1044"/>
      <c r="S27" s="1044"/>
      <c r="T27" s="1044"/>
    </row>
    <row r="28" spans="1:20" x14ac:dyDescent="0.35">
      <c r="R28" s="1044"/>
      <c r="S28" s="1044"/>
      <c r="T28" s="1044"/>
    </row>
    <row r="29" spans="1:20" x14ac:dyDescent="0.35">
      <c r="R29" s="1044"/>
      <c r="S29" s="1044"/>
      <c r="T29" s="1044"/>
    </row>
    <row r="30" spans="1:20" x14ac:dyDescent="0.35">
      <c r="R30" s="1044"/>
      <c r="S30" s="1044"/>
      <c r="T30" s="1044"/>
    </row>
    <row r="31" spans="1:20" x14ac:dyDescent="0.35">
      <c r="R31" s="1044"/>
      <c r="S31" s="1044"/>
      <c r="T31" s="1044"/>
    </row>
    <row r="32" spans="1:20" x14ac:dyDescent="0.35">
      <c r="R32" s="1044"/>
      <c r="S32" s="1044"/>
      <c r="T32" s="1044"/>
    </row>
    <row r="33" spans="18:20" x14ac:dyDescent="0.35">
      <c r="R33" s="1044"/>
      <c r="S33" s="1044"/>
      <c r="T33" s="1044"/>
    </row>
    <row r="34" spans="18:20" x14ac:dyDescent="0.35">
      <c r="R34" s="1044"/>
      <c r="S34" s="1044"/>
      <c r="T34" s="1044"/>
    </row>
    <row r="35" spans="18:20" x14ac:dyDescent="0.35">
      <c r="R35" s="1044"/>
      <c r="S35" s="1044"/>
      <c r="T35" s="1044"/>
    </row>
    <row r="36" spans="18:20" x14ac:dyDescent="0.35">
      <c r="R36" s="1044"/>
      <c r="S36" s="1044"/>
      <c r="T36" s="1044"/>
    </row>
    <row r="37" spans="18:20" x14ac:dyDescent="0.35">
      <c r="R37" s="1044"/>
      <c r="S37" s="1044"/>
      <c r="T37" s="1044"/>
    </row>
    <row r="38" spans="18:20" x14ac:dyDescent="0.35">
      <c r="R38" s="1044"/>
      <c r="S38" s="1044"/>
      <c r="T38" s="1044"/>
    </row>
    <row r="39" spans="18:20" x14ac:dyDescent="0.35">
      <c r="R39" s="1044"/>
      <c r="S39" s="1044"/>
      <c r="T39" s="1044"/>
    </row>
    <row r="40" spans="18:20" x14ac:dyDescent="0.35">
      <c r="R40" s="1044"/>
      <c r="S40" s="1044"/>
      <c r="T40" s="1044"/>
    </row>
    <row r="41" spans="18:20" x14ac:dyDescent="0.35">
      <c r="R41" s="1044"/>
      <c r="S41" s="1044"/>
      <c r="T41" s="1044"/>
    </row>
    <row r="42" spans="18:20" x14ac:dyDescent="0.35">
      <c r="R42" s="1044"/>
      <c r="S42" s="1044"/>
      <c r="T42" s="1044"/>
    </row>
    <row r="43" spans="18:20" x14ac:dyDescent="0.35">
      <c r="R43" s="1044"/>
      <c r="S43" s="1044"/>
      <c r="T43" s="1044"/>
    </row>
    <row r="44" spans="18:20" x14ac:dyDescent="0.35">
      <c r="R44" s="1044"/>
      <c r="S44" s="1044"/>
      <c r="T44" s="1044"/>
    </row>
    <row r="45" spans="18:20" x14ac:dyDescent="0.35">
      <c r="R45" s="1044"/>
      <c r="S45" s="1044"/>
      <c r="T45" s="1044"/>
    </row>
    <row r="46" spans="18:20" x14ac:dyDescent="0.35">
      <c r="R46" s="1044"/>
      <c r="S46" s="1044"/>
      <c r="T46" s="1044"/>
    </row>
    <row r="47" spans="18:20" x14ac:dyDescent="0.35">
      <c r="R47" s="1044"/>
      <c r="S47" s="1044"/>
      <c r="T47" s="1044"/>
    </row>
    <row r="48" spans="18:20" x14ac:dyDescent="0.35">
      <c r="R48" s="1044"/>
      <c r="S48" s="1044"/>
      <c r="T48" s="1044"/>
    </row>
    <row r="49" spans="18:20" x14ac:dyDescent="0.35">
      <c r="R49" s="1044"/>
      <c r="S49" s="1044"/>
      <c r="T49" s="1044"/>
    </row>
    <row r="50" spans="18:20" x14ac:dyDescent="0.35">
      <c r="R50" s="1044"/>
      <c r="S50" s="1044"/>
      <c r="T50" s="1044"/>
    </row>
    <row r="51" spans="18:20" x14ac:dyDescent="0.35">
      <c r="R51" s="1044"/>
      <c r="S51" s="1044"/>
      <c r="T51" s="1044"/>
    </row>
    <row r="52" spans="18:20" x14ac:dyDescent="0.35">
      <c r="R52" s="1044"/>
      <c r="S52" s="1044"/>
      <c r="T52" s="1044"/>
    </row>
    <row r="53" spans="18:20" x14ac:dyDescent="0.35">
      <c r="R53" s="1044"/>
      <c r="S53" s="1044"/>
      <c r="T53" s="1044"/>
    </row>
    <row r="54" spans="18:20" x14ac:dyDescent="0.35">
      <c r="R54" s="1044"/>
      <c r="S54" s="1044"/>
      <c r="T54" s="1044"/>
    </row>
    <row r="55" spans="18:20" x14ac:dyDescent="0.35">
      <c r="R55" s="1044"/>
      <c r="S55" s="1044"/>
      <c r="T55" s="1044"/>
    </row>
    <row r="56" spans="18:20" x14ac:dyDescent="0.35">
      <c r="R56" s="1044"/>
      <c r="S56" s="1044"/>
      <c r="T56" s="1044"/>
    </row>
    <row r="57" spans="18:20" x14ac:dyDescent="0.35">
      <c r="R57" s="1044"/>
      <c r="S57" s="1044"/>
      <c r="T57" s="1044"/>
    </row>
    <row r="58" spans="18:20" x14ac:dyDescent="0.35">
      <c r="R58" s="1044"/>
      <c r="S58" s="1044"/>
      <c r="T58" s="1044"/>
    </row>
    <row r="59" spans="18:20" x14ac:dyDescent="0.35">
      <c r="R59" s="1044"/>
      <c r="S59" s="1044"/>
      <c r="T59" s="1044"/>
    </row>
    <row r="60" spans="18:20" x14ac:dyDescent="0.35">
      <c r="R60" s="1044"/>
      <c r="S60" s="1044"/>
      <c r="T60" s="1044"/>
    </row>
    <row r="61" spans="18:20" x14ac:dyDescent="0.35">
      <c r="R61" s="1044"/>
      <c r="S61" s="1044"/>
      <c r="T61" s="1044"/>
    </row>
    <row r="62" spans="18:20" x14ac:dyDescent="0.35">
      <c r="R62" s="1044"/>
      <c r="S62" s="1044"/>
      <c r="T62" s="1044"/>
    </row>
    <row r="63" spans="18:20" x14ac:dyDescent="0.35">
      <c r="R63" s="1044"/>
      <c r="S63" s="1044"/>
      <c r="T63" s="1044"/>
    </row>
    <row r="64" spans="18:20" x14ac:dyDescent="0.35">
      <c r="R64" s="1044"/>
      <c r="S64" s="1044"/>
      <c r="T64" s="1044"/>
    </row>
    <row r="65" spans="18:20" x14ac:dyDescent="0.35">
      <c r="R65" s="1044"/>
      <c r="S65" s="1044"/>
      <c r="T65" s="1044"/>
    </row>
    <row r="66" spans="18:20" x14ac:dyDescent="0.35">
      <c r="R66" s="1044"/>
      <c r="S66" s="1044"/>
      <c r="T66" s="1044"/>
    </row>
    <row r="67" spans="18:20" x14ac:dyDescent="0.35">
      <c r="R67" s="1044"/>
      <c r="S67" s="1044"/>
      <c r="T67" s="1044"/>
    </row>
    <row r="68" spans="18:20" x14ac:dyDescent="0.35">
      <c r="R68" s="1044"/>
      <c r="S68" s="1044"/>
      <c r="T68" s="1044"/>
    </row>
    <row r="69" spans="18:20" x14ac:dyDescent="0.35">
      <c r="R69" s="1044"/>
      <c r="S69" s="1044"/>
      <c r="T69" s="1044"/>
    </row>
    <row r="70" spans="18:20" x14ac:dyDescent="0.35">
      <c r="R70" s="1044"/>
      <c r="S70" s="1044"/>
      <c r="T70" s="1044"/>
    </row>
    <row r="71" spans="18:20" x14ac:dyDescent="0.35">
      <c r="R71" s="1044"/>
      <c r="S71" s="1044"/>
      <c r="T71" s="1044"/>
    </row>
    <row r="72" spans="18:20" x14ac:dyDescent="0.35">
      <c r="R72" s="1044"/>
      <c r="S72" s="1044"/>
      <c r="T72" s="1044"/>
    </row>
    <row r="73" spans="18:20" x14ac:dyDescent="0.35">
      <c r="R73" s="1044"/>
      <c r="S73" s="1044"/>
      <c r="T73" s="1044"/>
    </row>
    <row r="74" spans="18:20" x14ac:dyDescent="0.35">
      <c r="R74" s="1044"/>
      <c r="S74" s="1044"/>
      <c r="T74" s="1044"/>
    </row>
    <row r="75" spans="18:20" x14ac:dyDescent="0.35">
      <c r="R75" s="1044"/>
      <c r="S75" s="1044"/>
      <c r="T75" s="1044"/>
    </row>
    <row r="76" spans="18:20" x14ac:dyDescent="0.35">
      <c r="R76" s="1044"/>
      <c r="S76" s="1044"/>
      <c r="T76" s="1044"/>
    </row>
    <row r="77" spans="18:20" x14ac:dyDescent="0.35">
      <c r="R77" s="1044"/>
      <c r="S77" s="1044"/>
      <c r="T77" s="1044"/>
    </row>
    <row r="78" spans="18:20" x14ac:dyDescent="0.35">
      <c r="R78" s="1044"/>
      <c r="S78" s="1044"/>
      <c r="T78" s="1044"/>
    </row>
    <row r="79" spans="18:20" x14ac:dyDescent="0.35">
      <c r="R79" s="1044"/>
      <c r="S79" s="1044"/>
      <c r="T79" s="1044"/>
    </row>
    <row r="80" spans="18:20" x14ac:dyDescent="0.35">
      <c r="R80" s="1044"/>
      <c r="S80" s="1044"/>
      <c r="T80" s="1044"/>
    </row>
    <row r="81" spans="18:20" x14ac:dyDescent="0.35">
      <c r="R81" s="1044"/>
      <c r="S81" s="1044"/>
      <c r="T81" s="1044"/>
    </row>
    <row r="82" spans="18:20" x14ac:dyDescent="0.35">
      <c r="R82" s="1044"/>
      <c r="S82" s="1044"/>
      <c r="T82" s="1044"/>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F044-6187-48D8-8767-D477BA96ACE4}">
  <dimension ref="A1"/>
  <sheetViews>
    <sheetView zoomScale="85" zoomScaleNormal="85" workbookViewId="0">
      <selection activeCell="X35" sqref="X35"/>
    </sheetView>
  </sheetViews>
  <sheetFormatPr defaultColWidth="9.1796875" defaultRowHeight="14.5" x14ac:dyDescent="0.35"/>
  <cols>
    <col min="1" max="16384" width="9.1796875" style="1110"/>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6953125" defaultRowHeight="14.5" x14ac:dyDescent="0.35"/>
  <cols>
    <col min="1" max="1" width="9.26953125" style="15"/>
    <col min="2" max="2" width="38.7265625" style="64" bestFit="1" customWidth="1"/>
    <col min="3" max="3" width="27.26953125" style="64" bestFit="1" customWidth="1"/>
    <col min="4" max="9" width="4.7265625" style="64" customWidth="1"/>
    <col min="10" max="10" width="4.7265625" style="64" bestFit="1" customWidth="1"/>
    <col min="11" max="11" width="5" style="64" bestFit="1" customWidth="1"/>
    <col min="12" max="12" width="8.54296875" style="64" bestFit="1" customWidth="1"/>
    <col min="13" max="13" width="8.7265625" style="64" bestFit="1" customWidth="1"/>
    <col min="14" max="14" width="6.453125" style="64" customWidth="1"/>
    <col min="15" max="15" width="6.7265625" style="64" customWidth="1"/>
    <col min="16" max="23" width="6.7265625" style="15" customWidth="1"/>
    <col min="24" max="31" width="6.7265625" style="104" customWidth="1"/>
    <col min="32" max="32" width="6.7265625" style="105" customWidth="1"/>
    <col min="33" max="37" width="6.7265625" style="104" bestFit="1" customWidth="1"/>
    <col min="38" max="39" width="9.7265625" style="225" bestFit="1" customWidth="1"/>
    <col min="40" max="41" width="6.7265625" style="15" customWidth="1"/>
    <col min="42" max="49" width="6.7265625" style="40" customWidth="1"/>
    <col min="50" max="50" width="6.7265625" style="77" customWidth="1"/>
    <col min="51" max="52" width="6.7265625" style="40" bestFit="1" customWidth="1"/>
    <col min="53" max="54" width="9.453125" style="15" bestFit="1" customWidth="1"/>
    <col min="55" max="55" width="9.26953125" style="64" customWidth="1"/>
    <col min="56" max="56" width="10" style="40" customWidth="1"/>
    <col min="92" max="16384" width="9.269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3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3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3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3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3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3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3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3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3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3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3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3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3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3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3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3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3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3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3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3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3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3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3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3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3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3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3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3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3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3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3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3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9065bec650369428130fb34066e4428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9b69a9dd9c369469766dde798aad22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1E724F-035B-456D-8AD4-7CAD93606582}">
  <ds:schemaRefs>
    <ds:schemaRef ds:uri="http://schemas.microsoft.com/sharepoint/v3/contenttype/forms"/>
  </ds:schemaRefs>
</ds:datastoreItem>
</file>

<file path=customXml/itemProps2.xml><?xml version="1.0" encoding="utf-8"?>
<ds:datastoreItem xmlns:ds="http://schemas.openxmlformats.org/officeDocument/2006/customXml" ds:itemID="{4C765840-579C-4E45-905F-AFAC28794097}">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3.xml><?xml version="1.0" encoding="utf-8"?>
<ds:datastoreItem xmlns:ds="http://schemas.openxmlformats.org/officeDocument/2006/customXml" ds:itemID="{BF9E6FD1-8383-4E0F-9666-6437ED3F8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87</vt:i4>
      </vt:variant>
      <vt:variant>
        <vt:lpstr>Named Ranges</vt:lpstr>
      </vt:variant>
      <vt:variant>
        <vt:i4>4</vt:i4>
      </vt:variant>
    </vt:vector>
  </HeadingPairs>
  <TitlesOfParts>
    <vt:vector size="91"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Table 1(Q1'24)t</vt:lpstr>
      <vt:lpstr>Table 2 (Q1'24)</vt:lpstr>
      <vt:lpstr>Table 3 (Q1'24)</vt:lpstr>
      <vt:lpstr>Table 1(Q2'24)</vt:lpstr>
      <vt:lpstr>Table 1(Q2'24)t</vt:lpstr>
      <vt:lpstr>Table 2 (Q2'24)</vt:lpstr>
      <vt:lpstr>Table 3 (Q2'24)</vt:lpstr>
      <vt:lpstr>Q3'24</vt:lpstr>
      <vt:lpstr>Table 1(Q3'24)</vt:lpstr>
      <vt:lpstr>Table 1(Q3'24)t</vt:lpstr>
      <vt:lpstr>Table 2 (Q3'24)</vt:lpstr>
      <vt:lpstr>Table 3 (Q3'24)</vt:lpstr>
      <vt:lpstr>Table 3 (Q4'24)1</vt:lpstr>
      <vt:lpstr>Table 1(Q1'25)</vt:lpstr>
      <vt:lpstr>Table 2 (Q1'25)</vt:lpstr>
      <vt:lpstr>Table 3 (Q1'25)</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Beresford Clarke</dc:creator>
  <cp:lastModifiedBy>Brendan Clifford</cp:lastModifiedBy>
  <cp:lastPrinted>2019-04-23T14:32:32Z</cp:lastPrinted>
  <dcterms:created xsi:type="dcterms:W3CDTF">2013-07-24T14:28:37Z</dcterms:created>
  <dcterms:modified xsi:type="dcterms:W3CDTF">2025-05-09T15:01:43Z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